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nderson\Desktop\"/>
    </mc:Choice>
  </mc:AlternateContent>
  <bookViews>
    <workbookView xWindow="0" yWindow="0" windowWidth="21570" windowHeight="10220" activeTab="1"/>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expenses'!$A$1:$E$21</definedName>
    <definedName name="_xlnm.Print_Area" localSheetId="5">'Gifts and benefits'!$A$1:$F$48</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Travel!$A$1:$F$43</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46" i="4" l="1"/>
  <c r="C15" i="3"/>
  <c r="C25" i="2"/>
  <c r="C31" i="1"/>
  <c r="C41" i="1"/>
  <c r="C16" i="1"/>
  <c r="B6" i="13" l="1"/>
  <c r="E60" i="13"/>
  <c r="C60" i="13"/>
  <c r="C48" i="4"/>
  <c r="C47" i="4"/>
  <c r="B60" i="13" l="1"/>
  <c r="B59" i="13"/>
  <c r="D59" i="13"/>
  <c r="B58" i="13"/>
  <c r="D58" i="13"/>
  <c r="D57" i="13"/>
  <c r="B57" i="13"/>
  <c r="D56" i="13"/>
  <c r="B56" i="13"/>
  <c r="D55" i="13"/>
  <c r="B55" i="13"/>
  <c r="B2" i="4"/>
  <c r="B3" i="4"/>
  <c r="B2" i="3"/>
  <c r="B3" i="3"/>
  <c r="B2" i="2"/>
  <c r="B3" i="2"/>
  <c r="B2" i="1"/>
  <c r="B3" i="1"/>
  <c r="F58" i="13" l="1"/>
  <c r="D25" i="2" s="1"/>
  <c r="F60" i="13"/>
  <c r="E46" i="4" s="1"/>
  <c r="F59" i="13"/>
  <c r="D15" i="3" s="1"/>
  <c r="F57" i="13"/>
  <c r="D41" i="1" s="1"/>
  <c r="F56" i="13"/>
  <c r="D31" i="1" s="1"/>
  <c r="F55" i="13"/>
  <c r="D16" i="1" s="1"/>
  <c r="C13" i="13"/>
  <c r="C12" i="13"/>
  <c r="C11" i="13"/>
  <c r="C16" i="13" l="1"/>
  <c r="C17" i="13"/>
  <c r="B5" i="4" l="1"/>
  <c r="B4" i="4"/>
  <c r="B5" i="3"/>
  <c r="B4" i="3"/>
  <c r="B5" i="2"/>
  <c r="B4" i="2"/>
  <c r="B5" i="1"/>
  <c r="B4" i="1"/>
  <c r="C15" i="13" l="1"/>
  <c r="F12" i="13" l="1"/>
  <c r="C46" i="4"/>
  <c r="F11" i="13" s="1"/>
  <c r="F13" i="13" l="1"/>
  <c r="B41" i="1"/>
  <c r="B17" i="13" s="1"/>
  <c r="B31" i="1"/>
  <c r="B16" i="13" s="1"/>
  <c r="B16" i="1"/>
  <c r="B15" i="13" s="1"/>
  <c r="B15" i="3" l="1"/>
  <c r="B13" i="13" s="1"/>
  <c r="B25" i="2"/>
  <c r="B12" i="13" s="1"/>
  <c r="B11" i="13" l="1"/>
  <c r="B43" i="1"/>
</calcChain>
</file>

<file path=xl/comments1.xml><?xml version="1.0" encoding="utf-8"?>
<comments xmlns="http://schemas.openxmlformats.org/spreadsheetml/2006/main">
  <authors>
    <author>Ken Smart [SSC]</author>
  </authors>
  <commentList>
    <comment ref="A58" authorId="0" shapeId="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authors>
    <author>Ken Smart [SSC]</author>
  </authors>
  <commentList>
    <comment ref="A11" authorId="0" shapeId="0">
      <text>
        <r>
          <rPr>
            <sz val="9"/>
            <color indexed="81"/>
            <rFont val="Tahoma"/>
            <family val="2"/>
          </rPr>
          <t xml:space="preserve">
Insert additional rows as needed:
- 'right click' on a row number (left of screen)
- select 'Insert' (this will insert a row above it)
</t>
        </r>
      </text>
    </comment>
    <comment ref="A19" authorId="0" shapeId="0">
      <text>
        <r>
          <rPr>
            <sz val="9"/>
            <color indexed="81"/>
            <rFont val="Tahoma"/>
            <family val="2"/>
          </rPr>
          <t xml:space="preserve">
Insert additional rows as needed:
- 'right click' on a row number (left of screen)
- select 'Insert' (this will insert a row above it)
</t>
        </r>
      </text>
    </comment>
    <comment ref="A34"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<sst xmlns="http://schemas.openxmlformats.org/spreadsheetml/2006/main" count="420" uniqueCount="271">
  <si>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</si>
  <si>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</si>
  <si>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</si>
  <si>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</si>
  <si>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</si>
  <si>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</si>
  <si>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</si>
  <si>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</si>
  <si>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</si>
  <si>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</si>
  <si>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</si>
  <si>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</si>
  <si>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</si>
  <si>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</si>
  <si>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</si>
  <si>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</si>
  <si>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</si>
  <si>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</si>
  <si>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</si>
  <si>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</si>
  <si>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</si>
  <si>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</si>
  <si>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</si>
  <si>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</si>
  <si>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</si>
  <si>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</si>
  <si>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</si>
  <si>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</si>
  <si>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</si>
  <si>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</si>
  <si>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</si>
  <si>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</si>
  <si>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</si>
  <si>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</si>
  <si>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</si>
  <si>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</si>
  <si>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</si>
  <si>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</si>
  <si>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</si>
  <si>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</si>
  <si>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</si>
  <si>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</si>
  <si>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</si>
  <si>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</si>
  <si>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</si>
  <si>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</si>
  <si>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</si>
  <si>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</si>
  <si>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</si>
  <si>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</si>
  <si>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</si>
  <si>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</si>
  <si>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</si>
  <si>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</si>
  <si>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</si>
  <si>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</si>
  <si>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</si>
  <si>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</si>
  <si>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</si>
  <si>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</si>
  <si>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</si>
  <si>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</si>
  <si>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</si>
  <si>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</si>
  <si>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</si>
  <si>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</si>
  <si>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</si>
  <si>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</si>
  <si>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</si>
  <si>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</si>
  <si>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</si>
  <si>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</si>
  <si>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</si>
  <si>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</si>
  <si>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</si>
  <si>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</si>
  <si>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</si>
  <si>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</si>
  <si>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</si>
  <si>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</si>
  <si>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</si>
  <si>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</si>
  <si>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</si>
  <si>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</si>
  <si>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</si>
  <si>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</si>
  <si>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</si>
  <si>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</si>
  <si>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</si>
  <si>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</si>
  <si>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</si>
  <si>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</si>
  <si>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</si>
  <si>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</si>
  <si>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</si>
  <si>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</si>
  <si>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</si>
  <si>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</si>
  <si>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</si>
  <si>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</si>
  <si>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</si>
  <si>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</si>
  <si>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</si>
  <si>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</si>
  <si>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</si>
  <si>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</si>
  <si>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</si>
  <si>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</si>
  <si>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</si>
  <si>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</si>
  <si>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</si>
  <si>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</si>
  <si>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</si>
  <si>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</si>
  <si>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</si>
  <si>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</si>
  <si>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</si>
  <si>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</si>
  <si>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</si>
  <si>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</si>
  <si>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</si>
  <si>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</si>
  <si>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</si>
  <si>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</si>
  <si>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</si>
  <si>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</si>
  <si>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</si>
  <si>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</si>
  <si>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</si>
  <si>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</si>
  <si>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</si>
  <si>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</si>
  <si>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</si>
  <si>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</si>
  <si>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</si>
  <si>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</si>
  <si>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</si>
  <si>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</si>
  <si>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</si>
  <si>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</si>
  <si>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</si>
  <si>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</si>
  <si>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</si>
  <si>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</si>
  <si>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</si>
  <si>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</si>
  <si>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</si>
  <si>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</si>
  <si>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</si>
  <si>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</si>
  <si>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</si>
  <si>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</si>
  <si>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</si>
  <si>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</si>
  <si>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</si>
  <si>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</si>
  <si>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</si>
  <si>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</si>
  <si>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</si>
  <si>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</si>
  <si>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</si>
  <si>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</si>
  <si>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</si>
  <si>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</si>
  <si>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</si>
  <si>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</si>
  <si>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</si>
  <si>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</si>
  <si>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</si>
  <si>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Launch event for the Helen /Clark Foundation</t>
  </si>
  <si>
    <t>Katherine Errington</t>
  </si>
  <si>
    <t>Australian High Commission</t>
  </si>
  <si>
    <t>MFAT</t>
  </si>
  <si>
    <t>Invitation to Launch by Rt Hon Winston Peters of the proceedings of MFAT's 75th Anniversary Conference</t>
  </si>
  <si>
    <t>Invitation to celebrate Women's Day</t>
  </si>
  <si>
    <t>The South African High Commissioner</t>
  </si>
  <si>
    <t>Diversity Awards NZ Gala Dinner 2019</t>
  </si>
  <si>
    <t>Diversity Works NZ</t>
  </si>
  <si>
    <t>SSC</t>
  </si>
  <si>
    <t>Spirit of Service Awards</t>
  </si>
  <si>
    <t>Event to celebrate Crimestoppers 10 year anniversary reception at Government House</t>
  </si>
  <si>
    <t>Crimestoppers</t>
  </si>
  <si>
    <t>Reception to welcome Deputy Chief of Mission Kevin Covert and Mrs Lesya Covert</t>
  </si>
  <si>
    <t>Ambassador of the USA</t>
  </si>
  <si>
    <t>Invitation to celebrate World Maritime Day 2019</t>
  </si>
  <si>
    <t>Maritime NZ</t>
  </si>
  <si>
    <t>Invitation to  Arts Pasifika Awards 2019 hosted by Hon Sepuloni</t>
  </si>
  <si>
    <t>Creative NZ</t>
  </si>
  <si>
    <t>2019 Tertiary Teaching Excellence Awards Celebration hosted by Hon Hipkins</t>
  </si>
  <si>
    <t>MOE</t>
  </si>
  <si>
    <t>Celebrate the opening of the Public Trust Hall</t>
  </si>
  <si>
    <t>MCH</t>
  </si>
  <si>
    <t>Invitation to Future Government Summit 2020</t>
  </si>
  <si>
    <t>NZTech</t>
  </si>
  <si>
    <t>Invitation to Parliamentary Diwali Celebration</t>
  </si>
  <si>
    <t>Invitation to 100% Kiwi function</t>
  </si>
  <si>
    <t>JacksonStone and Partners</t>
  </si>
  <si>
    <t>Invitation to end of the year function</t>
  </si>
  <si>
    <t>MSD</t>
  </si>
  <si>
    <t>Attend the Public Service Leaders Summit</t>
  </si>
  <si>
    <t>Waitangi Day Garden Reception at Government House</t>
  </si>
  <si>
    <t>Government House</t>
  </si>
  <si>
    <t>GWN event - celebrating 5 years of progress and strategy for next 5 years</t>
  </si>
  <si>
    <t>International Women's Day Event</t>
  </si>
  <si>
    <t>AUT</t>
  </si>
  <si>
    <t>Ministry for Women</t>
  </si>
  <si>
    <t>Renee Graham</t>
  </si>
  <si>
    <t>Attendance at the Institute of Directors Course, Chairing the Board</t>
  </si>
  <si>
    <t>Auckland</t>
  </si>
  <si>
    <t>Taxi fares</t>
  </si>
  <si>
    <t>Attendance at the Crown Entities Workshop at Te Papa</t>
  </si>
  <si>
    <t>Wellington</t>
  </si>
  <si>
    <t>Attendance at the Diversity Awards in Auckland</t>
  </si>
  <si>
    <t>28-29 August 2019</t>
  </si>
  <si>
    <t>Attendance at the Te Whare Piringa in Auckland</t>
  </si>
  <si>
    <t>16-17 October 2019</t>
  </si>
  <si>
    <t>19-20 October 2019</t>
  </si>
  <si>
    <t>10-11 July 2019</t>
  </si>
  <si>
    <t>Rotorua</t>
  </si>
  <si>
    <t>Attendance at the Women of Influence Awards</t>
  </si>
  <si>
    <t>24-25 October 2019</t>
  </si>
  <si>
    <t>Attendance at the YWCA Equal Pay Awards</t>
  </si>
  <si>
    <t>28  Sept - 8 Oct 2019</t>
  </si>
  <si>
    <t>Offered and accepted by Director Communications and Engagement</t>
  </si>
  <si>
    <t>Offered and acepted by Communications staff</t>
  </si>
  <si>
    <t>Airfares</t>
  </si>
  <si>
    <t>Colorado Springs</t>
  </si>
  <si>
    <t>Attendance at the AUT International Women's Day Event</t>
  </si>
  <si>
    <t>Raj Narayan - Chief Financial Officer</t>
  </si>
  <si>
    <t>Invitation to farewell Andrew Cumpston</t>
  </si>
  <si>
    <t>Invitation to one day forum on the complexities of engaging with China</t>
  </si>
  <si>
    <t>Attendance at the Māori Business Award in Rotorua</t>
  </si>
  <si>
    <t xml:space="preserve"> </t>
  </si>
  <si>
    <t>Attending APEC meeting in Chile</t>
  </si>
  <si>
    <t>2 Aug - 13 Aug 2019</t>
  </si>
  <si>
    <t>Office of Ethnic Communities, DIA</t>
  </si>
  <si>
    <t>Chile</t>
  </si>
  <si>
    <t>Professional development - Institute of Directors</t>
  </si>
  <si>
    <t>1 July -30 June 2020</t>
  </si>
  <si>
    <t>Nil</t>
  </si>
  <si>
    <t>Attendance and presentation at the Leadership Summit in Auckland</t>
  </si>
  <si>
    <t>Mobile phone and data usage charges</t>
  </si>
  <si>
    <t>Phone and data costs</t>
  </si>
  <si>
    <t>Hosted by Hon Sepuloni Invitation to launch of the Carers' Strategy Action Plan 2019-2023</t>
  </si>
  <si>
    <t>Attending professional development leadership course at Colorado Springs</t>
  </si>
  <si>
    <t>Airfares -WGTN to La Serena Return ($4,251.52), accommodation ($1,501.57), travel vaccination ($244.00) and miscellaneous ($145.62).</t>
  </si>
  <si>
    <t>Airfares, car rental and parking fees.</t>
  </si>
  <si>
    <t>Airfares, accommodation and taxis.</t>
  </si>
  <si>
    <t>Airfares, accommodation and parking fees.</t>
  </si>
  <si>
    <t>Training fees</t>
  </si>
  <si>
    <t>Attendance at the Institute of Directors Course</t>
  </si>
  <si>
    <t>Airfares ($2,821.04), accommodation ($2730.49) and miscellaneous ($90.55).</t>
  </si>
  <si>
    <t>Japan Officials</t>
  </si>
  <si>
    <t>Tourism Chile</t>
  </si>
  <si>
    <t>Chinese Taipei Officials</t>
  </si>
  <si>
    <t>Mayor of Coquimbo</t>
  </si>
  <si>
    <t>Facebook event</t>
  </si>
  <si>
    <t>Minister for Women and  Gender Equality</t>
  </si>
  <si>
    <t>Mayor of Valle de Elqui, Chile</t>
  </si>
  <si>
    <t>Zonta</t>
  </si>
  <si>
    <t>Laquored desk container for trinkets</t>
  </si>
  <si>
    <t>Map of Chile</t>
  </si>
  <si>
    <t>Set of bookmarks</t>
  </si>
  <si>
    <t>Bracelet with blue and white stones</t>
  </si>
  <si>
    <t>Alpacca Scarf</t>
  </si>
  <si>
    <t>Apacca Scarf</t>
  </si>
  <si>
    <t>Clock on Ceramic Tile</t>
  </si>
  <si>
    <t>Book on Gabriela Mistral</t>
  </si>
  <si>
    <t>Bottle of Marlborough Chardonnay</t>
  </si>
  <si>
    <t>3/10/2019 APEC Meeting</t>
  </si>
  <si>
    <t>Govt Women's Network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</si>
</sst>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quot;$&quot;#,##0.00_);[Red]\(&quot;$&quot;#,##0.00\)"/>
    <numFmt numFmtId="165" formatCode="_(&quot;$&quot;* #,##0.00_);_(&quot;$&quot;* \(#,##0.00\);_(&quot;$&quot;* &quot;-&quot;??_);_(@_)"/>
    <numFmt numFmtId="166" formatCode="&quot;$&quot;#,##0.00"/>
    <numFmt numFmtId="167" formatCode="[$-1409]d\ mmmm\ yyyy;@"/>
  </numFmts>
  <fonts count="39"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
      <sz val="10"/>
      <color rgb="FFFF0000"/>
      <name val="Arial"/>
      <family val="2"/>
    </font>
    <font>
      <i/>
      <sz val="10"/>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202">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9" fillId="3" borderId="0" xfId="0" applyNumberFormat="1" applyFont="1" applyFill="1" applyBorder="1" applyAlignment="1" applyProtection="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0" fontId="20" fillId="0" borderId="0" xfId="0" applyFont="1" applyFill="1" applyAlignment="1" applyProtection="1">
      <alignment horizontal="center" wrapText="1"/>
    </xf>
    <xf numFmtId="0" fontId="35" fillId="3" borderId="0" xfId="0" applyFont="1" applyFill="1" applyBorder="1" applyAlignment="1" applyProtection="1">
      <alignment horizontal="center" vertical="center" readingOrder="1"/>
    </xf>
    <xf numFmtId="0" fontId="20" fillId="3" borderId="0" xfId="0" applyFont="1" applyFill="1" applyBorder="1" applyAlignment="1" applyProtection="1">
      <alignment vertical="center"/>
    </xf>
    <xf numFmtId="164" fontId="20"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15" fillId="10" borderId="4" xfId="0" applyNumberFormat="1"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Border="1" applyAlignment="1" applyProtection="1">
      <alignment horizontal="left" vertical="center" wrapText="1"/>
    </xf>
    <xf numFmtId="0" fontId="19" fillId="3" borderId="0" xfId="0" applyFont="1" applyFill="1" applyBorder="1" applyAlignment="1" applyProtection="1">
      <alignment horizontal="left" vertical="center" readingOrder="1"/>
    </xf>
    <xf numFmtId="166" fontId="19" fillId="3" borderId="0" xfId="0" applyNumberFormat="1" applyFont="1" applyFill="1" applyBorder="1" applyAlignment="1" applyProtection="1">
      <alignment horizontal="left" vertical="center" wrapText="1"/>
    </xf>
    <xf numFmtId="1" fontId="19" fillId="3" borderId="0" xfId="0" applyNumberFormat="1" applyFont="1" applyFill="1" applyBorder="1" applyAlignment="1" applyProtection="1">
      <alignment horizontal="center" vertical="center" wrapText="1"/>
    </xf>
    <xf numFmtId="166" fontId="35" fillId="3" borderId="0" xfId="0" applyNumberFormat="1" applyFont="1" applyFill="1" applyBorder="1" applyAlignment="1" applyProtection="1">
      <alignment horizontal="center" vertical="center" wrapText="1"/>
    </xf>
    <xf numFmtId="0" fontId="34" fillId="11" borderId="7" xfId="0" applyFont="1" applyFill="1" applyBorder="1" applyAlignment="1" applyProtection="1">
      <alignment horizontal="center" vertical="center" wrapText="1"/>
    </xf>
    <xf numFmtId="167" fontId="15" fillId="11" borderId="3" xfId="0" applyNumberFormat="1" applyFont="1" applyFill="1" applyBorder="1" applyAlignment="1" applyProtection="1">
      <alignment vertical="center"/>
      <protection locked="0"/>
    </xf>
    <xf numFmtId="164" fontId="15" fillId="11" borderId="4" xfId="0" applyNumberFormat="1" applyFont="1" applyFill="1" applyBorder="1" applyAlignment="1" applyProtection="1">
      <alignment vertical="center" wrapText="1"/>
      <protection locked="0"/>
    </xf>
    <xf numFmtId="0" fontId="15" fillId="11" borderId="4" xfId="0" applyFont="1" applyFill="1" applyBorder="1" applyAlignment="1" applyProtection="1">
      <alignment vertical="center" wrapText="1"/>
      <protection locked="0"/>
    </xf>
    <xf numFmtId="0" fontId="15" fillId="11" borderId="5" xfId="0" applyFont="1" applyFill="1" applyBorder="1" applyAlignment="1" applyProtection="1">
      <alignment vertical="center" wrapText="1"/>
      <protection locked="0"/>
    </xf>
    <xf numFmtId="167" fontId="15" fillId="11" borderId="3" xfId="0" applyNumberFormat="1" applyFont="1" applyFill="1" applyBorder="1" applyAlignment="1" applyProtection="1">
      <alignment vertical="center" wrapText="1"/>
      <protection locked="0"/>
    </xf>
    <xf numFmtId="0" fontId="0" fillId="11" borderId="4" xfId="0" applyFont="1" applyFill="1" applyBorder="1" applyAlignment="1" applyProtection="1">
      <alignment vertical="center" wrapText="1"/>
      <protection locked="0"/>
    </xf>
    <xf numFmtId="0" fontId="0" fillId="11" borderId="5" xfId="0" applyFont="1" applyFill="1" applyBorder="1" applyAlignment="1" applyProtection="1">
      <alignment vertical="center" wrapText="1"/>
      <protection locked="0"/>
    </xf>
    <xf numFmtId="0" fontId="0" fillId="11" borderId="4" xfId="0" applyFont="1" applyFill="1" applyBorder="1" applyAlignment="1" applyProtection="1">
      <alignment horizontal="left" vertical="center" wrapText="1"/>
      <protection locked="0"/>
    </xf>
    <xf numFmtId="0" fontId="15" fillId="11" borderId="4" xfId="0" applyNumberFormat="1" applyFont="1" applyFill="1" applyBorder="1" applyAlignment="1" applyProtection="1">
      <alignment horizontal="left" vertical="center" wrapText="1"/>
      <protection locked="0"/>
    </xf>
    <xf numFmtId="164" fontId="15" fillId="11" borderId="4" xfId="0" applyNumberFormat="1" applyFont="1" applyFill="1" applyBorder="1" applyAlignment="1" applyProtection="1">
      <alignment horizontal="right" vertical="center" wrapText="1"/>
      <protection locked="0"/>
    </xf>
    <xf numFmtId="0" fontId="0" fillId="11" borderId="5" xfId="0" applyFont="1" applyFill="1" applyBorder="1" applyAlignment="1" applyProtection="1">
      <alignment horizontal="left" vertical="center" wrapText="1"/>
      <protection locked="0"/>
    </xf>
    <xf numFmtId="0" fontId="35" fillId="3" borderId="0" xfId="0" applyFont="1" applyFill="1" applyBorder="1" applyAlignment="1" applyProtection="1">
      <alignment horizontal="center" vertical="center" wrapText="1"/>
    </xf>
    <xf numFmtId="167" fontId="15" fillId="11" borderId="3" xfId="0" applyNumberFormat="1" applyFont="1" applyFill="1" applyBorder="1" applyAlignment="1" applyProtection="1">
      <alignment vertical="top"/>
      <protection locked="0"/>
    </xf>
    <xf numFmtId="0" fontId="8" fillId="11" borderId="5" xfId="0" applyFont="1" applyFill="1" applyBorder="1" applyAlignment="1" applyProtection="1">
      <alignment horizontal="left" vertical="center" wrapText="1"/>
      <protection locked="0"/>
    </xf>
    <xf numFmtId="167" fontId="15" fillId="11" borderId="3" xfId="0" applyNumberFormat="1" applyFont="1" applyFill="1" applyBorder="1" applyAlignment="1" applyProtection="1">
      <alignment horizontal="right" vertical="center"/>
      <protection locked="0"/>
    </xf>
    <xf numFmtId="0" fontId="37" fillId="0" borderId="0" xfId="0" applyFont="1" applyAlignment="1" applyProtection="1">
      <alignment wrapText="1"/>
      <protection locked="0"/>
    </xf>
    <xf numFmtId="0" fontId="37" fillId="0" borderId="0" xfId="0" applyFont="1" applyBorder="1" applyProtection="1">
      <protection locked="0"/>
    </xf>
    <xf numFmtId="0" fontId="37" fillId="0" borderId="0" xfId="0" applyFont="1" applyProtection="1">
      <protection locked="0"/>
    </xf>
    <xf numFmtId="0" fontId="15" fillId="0" borderId="0" xfId="0" applyFont="1" applyFill="1" applyAlignment="1" applyProtection="1">
      <alignment wrapText="1"/>
      <protection locked="0"/>
    </xf>
    <xf numFmtId="0" fontId="0" fillId="0" borderId="0" xfId="0" applyFill="1" applyAlignment="1" applyProtection="1">
      <alignment wrapText="1"/>
      <protection locked="0"/>
    </xf>
    <xf numFmtId="0" fontId="15" fillId="11" borderId="0" xfId="0" applyFont="1" applyFill="1" applyAlignment="1" applyProtection="1">
      <alignment wrapText="1"/>
      <protection locked="0"/>
    </xf>
    <xf numFmtId="0" fontId="15" fillId="11" borderId="4" xfId="0" applyFont="1" applyFill="1" applyBorder="1" applyAlignment="1" applyProtection="1">
      <alignment horizontal="left" vertical="center" wrapText="1"/>
      <protection locked="0"/>
    </xf>
    <xf numFmtId="0" fontId="38" fillId="11" borderId="5" xfId="0" applyFont="1" applyFill="1" applyBorder="1" applyAlignment="1" applyProtection="1">
      <alignment horizontal="left" vertical="center" wrapText="1"/>
      <protection locked="0"/>
    </xf>
    <xf numFmtId="167" fontId="15" fillId="11" borderId="2" xfId="0" applyNumberFormat="1" applyFont="1" applyFill="1" applyBorder="1" applyAlignment="1" applyProtection="1">
      <alignment vertical="center"/>
      <protection locked="0"/>
    </xf>
    <xf numFmtId="0" fontId="15" fillId="11" borderId="4" xfId="0" applyFont="1" applyFill="1" applyBorder="1" applyAlignment="1" applyProtection="1">
      <alignment vertical="top" wrapText="1"/>
      <protection locked="0"/>
    </xf>
    <xf numFmtId="0" fontId="15" fillId="0" borderId="0" xfId="0" applyFont="1" applyFill="1" applyBorder="1" applyAlignment="1" applyProtection="1">
      <alignment horizontal="center" vertical="center" wrapText="1" readingOrder="1"/>
    </xf>
    <xf numFmtId="0" fontId="14" fillId="11" borderId="2" xfId="0" applyFont="1" applyFill="1" applyBorder="1" applyAlignment="1" applyProtection="1">
      <alignment horizontal="left" vertical="center" wrapText="1" readingOrder="1"/>
      <protection locked="0"/>
    </xf>
    <xf numFmtId="0" fontId="13" fillId="11" borderId="6" xfId="0" applyFont="1" applyFill="1" applyBorder="1" applyAlignment="1" applyProtection="1">
      <alignment horizontal="left" vertical="center"/>
    </xf>
    <xf numFmtId="0" fontId="22" fillId="2" borderId="0" xfId="0" applyFont="1" applyFill="1" applyBorder="1" applyAlignment="1" applyProtection="1">
      <alignment horizontal="center" vertical="center"/>
    </xf>
    <xf numFmtId="0" fontId="36" fillId="11" borderId="2" xfId="0" applyFont="1" applyFill="1" applyBorder="1" applyAlignment="1" applyProtection="1">
      <alignment horizontal="left" vertical="center" wrapText="1" readingOrder="1"/>
      <protection locked="0"/>
    </xf>
    <xf numFmtId="167" fontId="36" fillId="11"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pplyProtection="1">
      <alignment horizontal="left" vertical="center" wrapText="1" readingOrder="1"/>
    </xf>
    <xf numFmtId="0" fontId="35"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B61"/>
  <sheetViews>
    <sheetView topLeftCell="A46" zoomScaleNormal="100" workbookViewId="0"/>
  </sheetViews>
  <sheetFormatPr defaultColWidth="0" defaultRowHeight="14" zeroHeight="1" x14ac:dyDescent="0.3"/>
  <cols>
    <col min="1" max="1" width="219.26953125" style="70" customWidth="1"/>
    <col min="2" max="2" width="33.26953125" style="69" customWidth="1"/>
    <col min="3" max="16384" width="8.7265625" style="16" hidden="1"/>
  </cols>
  <sheetData>
    <row r="1" spans="1:2" ht="23.25" customHeight="1" x14ac:dyDescent="0.3">
      <c r="A1" s="68" t="s">
        <v>0</v>
      </c>
    </row>
    <row r="2" spans="1:2" ht="33" customHeight="1" x14ac:dyDescent="0.3">
      <c r="A2" s="132" t="s">
        <v>1</v>
      </c>
    </row>
    <row r="3" spans="1:2" ht="17.25" customHeight="1" x14ac:dyDescent="0.3"/>
    <row r="4" spans="1:2" ht="23.25" customHeight="1" x14ac:dyDescent="0.3">
      <c r="A4" s="156" t="s">
        <v>2</v>
      </c>
    </row>
    <row r="5" spans="1:2" ht="17.25" customHeight="1" x14ac:dyDescent="0.3"/>
    <row r="6" spans="1:2" ht="23.25" customHeight="1" x14ac:dyDescent="0.3">
      <c r="A6" s="71" t="s">
        <v>3</v>
      </c>
    </row>
    <row r="7" spans="1:2" ht="17.25" customHeight="1" x14ac:dyDescent="0.3">
      <c r="A7" s="72" t="s">
        <v>4</v>
      </c>
    </row>
    <row r="8" spans="1:2" ht="17.25" customHeight="1" x14ac:dyDescent="0.3">
      <c r="A8" s="73" t="s">
        <v>5</v>
      </c>
    </row>
    <row r="9" spans="1:2" ht="17.25" customHeight="1" x14ac:dyDescent="0.3">
      <c r="A9" s="73"/>
    </row>
    <row r="10" spans="1:2" ht="23.25" customHeight="1" x14ac:dyDescent="0.25">
      <c r="A10" s="71" t="s">
        <v>6</v>
      </c>
      <c r="B10" s="105" t="s">
        <v>7</v>
      </c>
    </row>
    <row r="11" spans="1:2" ht="17.25" customHeight="1" x14ac:dyDescent="0.3">
      <c r="A11" s="74" t="s">
        <v>8</v>
      </c>
    </row>
    <row r="12" spans="1:2" ht="17.25" customHeight="1" x14ac:dyDescent="0.3">
      <c r="A12" s="73" t="s">
        <v>9</v>
      </c>
    </row>
    <row r="13" spans="1:2" ht="17.25" customHeight="1" x14ac:dyDescent="0.3">
      <c r="A13" s="73" t="s">
        <v>10</v>
      </c>
    </row>
    <row r="14" spans="1:2" ht="17.25" customHeight="1" x14ac:dyDescent="0.3">
      <c r="A14" s="75" t="s">
        <v>11</v>
      </c>
    </row>
    <row r="15" spans="1:2" ht="17.25" customHeight="1" x14ac:dyDescent="0.3">
      <c r="A15" s="73" t="s">
        <v>12</v>
      </c>
    </row>
    <row r="16" spans="1:2" ht="17.25" customHeight="1" x14ac:dyDescent="0.3">
      <c r="A16" s="73"/>
    </row>
    <row r="17" spans="1:1" ht="23.25" customHeight="1" x14ac:dyDescent="0.3">
      <c r="A17" s="71" t="s">
        <v>13</v>
      </c>
    </row>
    <row r="18" spans="1:1" ht="17.25" customHeight="1" x14ac:dyDescent="0.3">
      <c r="A18" s="75" t="s">
        <v>14</v>
      </c>
    </row>
    <row r="19" spans="1:1" ht="17.25" customHeight="1" x14ac:dyDescent="0.3">
      <c r="A19" s="75" t="s">
        <v>15</v>
      </c>
    </row>
    <row r="20" spans="1:1" ht="17.25" customHeight="1" x14ac:dyDescent="0.3">
      <c r="A20" s="101" t="s">
        <v>16</v>
      </c>
    </row>
    <row r="21" spans="1:1" ht="17.25" customHeight="1" x14ac:dyDescent="0.3">
      <c r="A21" s="76"/>
    </row>
    <row r="22" spans="1:1" ht="23.25" customHeight="1" x14ac:dyDescent="0.3">
      <c r="A22" s="71" t="s">
        <v>17</v>
      </c>
    </row>
    <row r="23" spans="1:1" ht="17.25" customHeight="1" x14ac:dyDescent="0.3">
      <c r="A23" s="76" t="s">
        <v>18</v>
      </c>
    </row>
    <row r="24" spans="1:1" ht="17.25" customHeight="1" x14ac:dyDescent="0.3">
      <c r="A24" s="76"/>
    </row>
    <row r="25" spans="1:1" ht="23.25" customHeight="1" x14ac:dyDescent="0.3">
      <c r="A25" s="71" t="s">
        <v>19</v>
      </c>
    </row>
    <row r="26" spans="1:1" ht="17.25" customHeight="1" x14ac:dyDescent="0.3">
      <c r="A26" s="77" t="s">
        <v>20</v>
      </c>
    </row>
    <row r="27" spans="1:1" ht="32.25" customHeight="1" x14ac:dyDescent="0.3">
      <c r="A27" s="75" t="s">
        <v>21</v>
      </c>
    </row>
    <row r="28" spans="1:1" ht="17.25" customHeight="1" x14ac:dyDescent="0.3">
      <c r="A28" s="77" t="s">
        <v>22</v>
      </c>
    </row>
    <row r="29" spans="1:1" ht="32.25" customHeight="1" x14ac:dyDescent="0.3">
      <c r="A29" s="75" t="s">
        <v>23</v>
      </c>
    </row>
    <row r="30" spans="1:1" ht="17.25" customHeight="1" x14ac:dyDescent="0.3">
      <c r="A30" s="77" t="s">
        <v>24</v>
      </c>
    </row>
    <row r="31" spans="1:1" ht="17.25" customHeight="1" x14ac:dyDescent="0.3">
      <c r="A31" s="75" t="s">
        <v>25</v>
      </c>
    </row>
    <row r="32" spans="1:1" ht="17.25" customHeight="1" x14ac:dyDescent="0.3">
      <c r="A32" s="77" t="s">
        <v>26</v>
      </c>
    </row>
    <row r="33" spans="1:1" ht="32.25" customHeight="1" x14ac:dyDescent="0.3">
      <c r="A33" s="78" t="s">
        <v>27</v>
      </c>
    </row>
    <row r="34" spans="1:1" ht="32.25" customHeight="1" x14ac:dyDescent="0.3">
      <c r="A34" s="79" t="s">
        <v>28</v>
      </c>
    </row>
    <row r="35" spans="1:1" ht="17.25" customHeight="1" x14ac:dyDescent="0.3">
      <c r="A35" s="77" t="s">
        <v>29</v>
      </c>
    </row>
    <row r="36" spans="1:1" ht="32.25" customHeight="1" x14ac:dyDescent="0.3">
      <c r="A36" s="75" t="s">
        <v>30</v>
      </c>
    </row>
    <row r="37" spans="1:1" ht="32.25" customHeight="1" x14ac:dyDescent="0.3">
      <c r="A37" s="78" t="s">
        <v>31</v>
      </c>
    </row>
    <row r="38" spans="1:1" ht="32.25" customHeight="1" x14ac:dyDescent="0.3">
      <c r="A38" s="75" t="s">
        <v>32</v>
      </c>
    </row>
    <row r="39" spans="1:1" ht="17.25" customHeight="1" x14ac:dyDescent="0.3">
      <c r="A39" s="79"/>
    </row>
    <row r="40" spans="1:1" ht="22.5" customHeight="1" x14ac:dyDescent="0.3">
      <c r="A40" s="71" t="s">
        <v>33</v>
      </c>
    </row>
    <row r="41" spans="1:1" ht="17.25" customHeight="1" x14ac:dyDescent="0.3">
      <c r="A41" s="84" t="s">
        <v>34</v>
      </c>
    </row>
    <row r="42" spans="1:1" ht="17.25" customHeight="1" x14ac:dyDescent="0.3">
      <c r="A42" s="80" t="s">
        <v>35</v>
      </c>
    </row>
    <row r="43" spans="1:1" ht="17.25" customHeight="1" x14ac:dyDescent="0.3">
      <c r="A43" s="81" t="s">
        <v>36</v>
      </c>
    </row>
    <row r="44" spans="1:1" ht="32.25" customHeight="1" x14ac:dyDescent="0.3">
      <c r="A44" s="81" t="s">
        <v>37</v>
      </c>
    </row>
    <row r="45" spans="1:1" ht="32.25" customHeight="1" x14ac:dyDescent="0.3">
      <c r="A45" s="81" t="s">
        <v>38</v>
      </c>
    </row>
    <row r="46" spans="1:1" ht="17.25" customHeight="1" x14ac:dyDescent="0.3">
      <c r="A46" s="82" t="s">
        <v>39</v>
      </c>
    </row>
    <row r="47" spans="1:1" ht="32.25" customHeight="1" x14ac:dyDescent="0.3">
      <c r="A47" s="78" t="s">
        <v>40</v>
      </c>
    </row>
    <row r="48" spans="1:1" ht="32.25" customHeight="1" x14ac:dyDescent="0.3">
      <c r="A48" s="78" t="s">
        <v>41</v>
      </c>
    </row>
    <row r="49" spans="1:1" ht="32.25" customHeight="1" x14ac:dyDescent="0.3">
      <c r="A49" s="81" t="s">
        <v>42</v>
      </c>
    </row>
    <row r="50" spans="1:1" ht="17.25" customHeight="1" x14ac:dyDescent="0.3">
      <c r="A50" s="81" t="s">
        <v>43</v>
      </c>
    </row>
    <row r="51" spans="1:1" ht="17.25" customHeight="1" x14ac:dyDescent="0.3">
      <c r="A51" s="81" t="s">
        <v>44</v>
      </c>
    </row>
    <row r="52" spans="1:1" ht="17.25" customHeight="1" x14ac:dyDescent="0.3">
      <c r="A52" s="81"/>
    </row>
    <row r="53" spans="1:1" ht="22.5" customHeight="1" x14ac:dyDescent="0.3">
      <c r="A53" s="71" t="s">
        <v>45</v>
      </c>
    </row>
    <row r="54" spans="1:1" ht="32.25" customHeight="1" x14ac:dyDescent="0.3">
      <c r="A54" s="142" t="s">
        <v>46</v>
      </c>
    </row>
    <row r="55" spans="1:1" ht="17.25" customHeight="1" x14ac:dyDescent="0.3">
      <c r="A55" s="83" t="s">
        <v>47</v>
      </c>
    </row>
    <row r="56" spans="1:1" ht="17.25" customHeight="1" x14ac:dyDescent="0.3">
      <c r="A56" s="84" t="s">
        <v>48</v>
      </c>
    </row>
    <row r="57" spans="1:1" ht="17.25" customHeight="1" x14ac:dyDescent="0.3">
      <c r="A57" s="101" t="s">
        <v>49</v>
      </c>
    </row>
    <row r="58" spans="1:1" ht="17.25" customHeight="1" x14ac:dyDescent="0.3">
      <c r="A58" s="85" t="s">
        <v>50</v>
      </c>
    </row>
    <row r="59" spans="1:1" x14ac:dyDescent="0.3"/>
    <row r="60" spans="1:1" hidden="1" x14ac:dyDescent="0.3"/>
    <row r="61" spans="1:1" hidden="1" x14ac:dyDescent="0.3">
      <c r="A61" s="86"/>
    </row>
  </sheetData>
  <sheetProtection sheet="1" objects="1" scenarios="1"/>
  <hyperlinks>
    <hyperlink ref="A20" r:id="rId1"/>
    <hyperlink ref="A41" r:id="rId2"/>
    <hyperlink ref="A55" r:id="rId3"/>
    <hyperlink ref="A56" r:id="rId4" display="mailto:info@data.govt.nz"/>
    <hyperlink ref="A58" r:id="rId5" display="http://www.ssc.govt.nz/ce-expenses-disclosure"/>
    <hyperlink ref="A57" r:id="rId6" display="They are posted on agency websites and linked to www.data.govt.nz. See: https://www.data.govt.nz/toolkit/how-do-i-add-or-update-our-chief-executive-expenses/"/>
    <hyperlink ref="A54" r:id="rId7" display="http://www.ssc.govt.nz/assets/Legacy/resources/Chief-Executive-Expense-Disclosure-Guide.pdf"/>
    <hyperlink ref="A2" r:id="rId8" display="http://www.ssc.govt.nz/assets/Legacy/resources/Chief-Executive-Expense-Disclosure-Guide.pdf"/>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K61"/>
  <sheetViews>
    <sheetView tabSelected="1" topLeftCell="A7" zoomScaleNormal="100" workbookViewId="0">
      <selection activeCell="G9" sqref="G9"/>
    </sheetView>
  </sheetViews>
  <sheetFormatPr defaultColWidth="0" defaultRowHeight="12.5" zeroHeight="1" x14ac:dyDescent="0.25"/>
  <cols>
    <col min="1" max="1" width="35.7265625" style="16" customWidth="1"/>
    <col min="2" max="2" width="21.54296875" style="16" customWidth="1"/>
    <col min="3" max="3" width="33.54296875" style="16" customWidth="1"/>
    <col min="4" max="4" width="4.453125" style="16" customWidth="1"/>
    <col min="5" max="5" width="29" style="16" customWidth="1"/>
    <col min="6" max="6" width="19" style="16" customWidth="1"/>
    <col min="7" max="7" width="42" style="16" customWidth="1"/>
    <col min="8" max="11" width="9.1796875" style="16" hidden="1" customWidth="1"/>
    <col min="12" max="16384" width="9.1796875" style="16" hidden="1"/>
  </cols>
  <sheetData>
    <row r="1" spans="1:11" ht="26.25" customHeight="1" x14ac:dyDescent="0.25">
      <c r="A1" s="185" t="s">
        <v>51</v>
      </c>
      <c r="B1" s="185"/>
      <c r="C1" s="185"/>
      <c r="D1" s="185"/>
      <c r="E1" s="185"/>
      <c r="F1" s="185"/>
      <c r="G1" s="46"/>
      <c r="H1" s="46"/>
      <c r="I1" s="46"/>
      <c r="J1" s="46"/>
      <c r="K1" s="46"/>
    </row>
    <row r="2" spans="1:11" ht="21" customHeight="1" x14ac:dyDescent="0.25">
      <c r="A2" s="4" t="s">
        <v>52</v>
      </c>
      <c r="B2" s="186" t="s">
        <v>205</v>
      </c>
      <c r="C2" s="186"/>
      <c r="D2" s="186"/>
      <c r="E2" s="186"/>
      <c r="F2" s="186"/>
      <c r="G2" s="46"/>
      <c r="H2" s="46"/>
      <c r="I2" s="46"/>
      <c r="J2" s="46"/>
      <c r="K2" s="46"/>
    </row>
    <row r="3" spans="1:11" ht="21" customHeight="1" x14ac:dyDescent="0.25">
      <c r="A3" s="4" t="s">
        <v>53</v>
      </c>
      <c r="B3" s="186" t="s">
        <v>206</v>
      </c>
      <c r="C3" s="186"/>
      <c r="D3" s="186"/>
      <c r="E3" s="186"/>
      <c r="F3" s="186"/>
      <c r="G3" s="46"/>
      <c r="H3" s="46"/>
      <c r="I3" s="46"/>
      <c r="J3" s="46"/>
      <c r="K3" s="46"/>
    </row>
    <row r="4" spans="1:11" ht="21" customHeight="1" x14ac:dyDescent="0.25">
      <c r="A4" s="4" t="s">
        <v>54</v>
      </c>
      <c r="B4" s="187">
        <v>43647</v>
      </c>
      <c r="C4" s="187"/>
      <c r="D4" s="187"/>
      <c r="E4" s="187"/>
      <c r="F4" s="187"/>
      <c r="G4" s="46"/>
      <c r="H4" s="46"/>
      <c r="I4" s="46"/>
      <c r="J4" s="46"/>
      <c r="K4" s="46"/>
    </row>
    <row r="5" spans="1:11" ht="21" customHeight="1" x14ac:dyDescent="0.25">
      <c r="A5" s="4" t="s">
        <v>55</v>
      </c>
      <c r="B5" s="187">
        <v>44012</v>
      </c>
      <c r="C5" s="187"/>
      <c r="D5" s="187"/>
      <c r="E5" s="187"/>
      <c r="F5" s="187"/>
      <c r="G5" s="46"/>
      <c r="H5" s="46"/>
      <c r="I5" s="46"/>
      <c r="J5" s="46"/>
      <c r="K5" s="46"/>
    </row>
    <row r="6" spans="1:11" ht="21" customHeight="1" x14ac:dyDescent="0.25">
      <c r="A6" s="4" t="s">
        <v>56</v>
      </c>
      <c r="B6" s="184" t="str">
        <f>IF(AND(Travel!B7&lt;&gt;A30,Hospitality!B7&lt;&gt;A30,'All other expenses'!B7&lt;&gt;A30,'Gifts and benefits'!B7&lt;&gt;A30),A31,IF(AND(Travel!B7=A30,Hospitality!B7=A30,'All other expenses'!B7=A30,'Gifts and benefits'!B7=A30),A33,A32))</f>
        <v>Data and totals checked on all sheets</v>
      </c>
      <c r="C6" s="184"/>
      <c r="D6" s="184"/>
      <c r="E6" s="184"/>
      <c r="F6" s="184"/>
      <c r="G6" s="34"/>
      <c r="H6" s="46"/>
      <c r="I6" s="46"/>
      <c r="J6" s="46"/>
      <c r="K6" s="46"/>
    </row>
    <row r="7" spans="1:11" ht="21" customHeight="1" x14ac:dyDescent="0.25">
      <c r="A7" s="4" t="s">
        <v>57</v>
      </c>
      <c r="B7" s="183" t="s">
        <v>89</v>
      </c>
      <c r="C7" s="183"/>
      <c r="D7" s="183"/>
      <c r="E7" s="183"/>
      <c r="F7" s="183"/>
      <c r="G7" s="34"/>
      <c r="H7" s="46"/>
      <c r="I7" s="46"/>
      <c r="J7" s="46"/>
      <c r="K7" s="46"/>
    </row>
    <row r="8" spans="1:11" ht="21" customHeight="1" x14ac:dyDescent="0.25">
      <c r="A8" s="4" t="s">
        <v>59</v>
      </c>
      <c r="B8" s="183" t="s">
        <v>228</v>
      </c>
      <c r="C8" s="183"/>
      <c r="D8" s="183"/>
      <c r="E8" s="183"/>
      <c r="F8" s="183"/>
      <c r="G8" s="34"/>
      <c r="H8" s="46"/>
      <c r="I8" s="46"/>
      <c r="J8" s="46"/>
      <c r="K8" s="46"/>
    </row>
    <row r="9" spans="1:11" ht="66.75" customHeight="1" x14ac:dyDescent="0.25">
      <c r="A9" s="182" t="s">
        <v>60</v>
      </c>
      <c r="B9" s="182"/>
      <c r="C9" s="182"/>
      <c r="D9" s="182"/>
      <c r="E9" s="182"/>
      <c r="F9" s="182"/>
      <c r="G9" s="34"/>
      <c r="H9" s="46"/>
      <c r="I9" s="46"/>
      <c r="J9" s="46"/>
      <c r="K9" s="46"/>
    </row>
    <row r="10" spans="1:11" s="131" customFormat="1" ht="36" customHeight="1" x14ac:dyDescent="0.3">
      <c r="A10" s="125" t="s">
        <v>61</v>
      </c>
      <c r="B10" s="126" t="s">
        <v>62</v>
      </c>
      <c r="C10" s="126" t="s">
        <v>63</v>
      </c>
      <c r="D10" s="127"/>
      <c r="E10" s="128" t="s">
        <v>29</v>
      </c>
      <c r="F10" s="129" t="s">
        <v>64</v>
      </c>
      <c r="G10" s="130"/>
      <c r="H10" s="130"/>
      <c r="I10" s="130"/>
      <c r="J10" s="130"/>
      <c r="K10" s="130"/>
    </row>
    <row r="11" spans="1:11" ht="27.75" customHeight="1" x14ac:dyDescent="0.35">
      <c r="A11" s="10" t="s">
        <v>65</v>
      </c>
      <c r="B11" s="94">
        <f>B15+B16+B17</f>
        <v>18350.719999999998</v>
      </c>
      <c r="C11" s="102" t="str">
        <f>IF(Travel!B6="",A34,Travel!B6)</f>
        <v>Figures exclude GST</v>
      </c>
      <c r="D11" s="8"/>
      <c r="E11" s="10" t="s">
        <v>66</v>
      </c>
      <c r="F11" s="56">
        <f>'Gifts and benefits'!C46</f>
        <v>31</v>
      </c>
      <c r="G11" s="47"/>
      <c r="H11" s="47"/>
      <c r="I11" s="47"/>
      <c r="J11" s="47"/>
      <c r="K11" s="47"/>
    </row>
    <row r="12" spans="1:11" ht="27.75" customHeight="1" x14ac:dyDescent="0.35">
      <c r="A12" s="10" t="s">
        <v>24</v>
      </c>
      <c r="B12" s="94">
        <f>Hospitality!B25</f>
        <v>0</v>
      </c>
      <c r="C12" s="102" t="str">
        <f>IF(Hospitality!B6="",A34,Hospitality!B6)</f>
        <v>Figures exclude GST</v>
      </c>
      <c r="D12" s="8"/>
      <c r="E12" s="10" t="s">
        <v>67</v>
      </c>
      <c r="F12" s="56">
        <f>'Gifts and benefits'!C47</f>
        <v>19</v>
      </c>
      <c r="G12" s="47"/>
      <c r="H12" s="47"/>
      <c r="I12" s="47"/>
      <c r="J12" s="47"/>
      <c r="K12" s="47"/>
    </row>
    <row r="13" spans="1:11" ht="27.75" customHeight="1" x14ac:dyDescent="0.25">
      <c r="A13" s="10" t="s">
        <v>68</v>
      </c>
      <c r="B13" s="94">
        <f>'All other expenses'!B15</f>
        <v>968.18999999999994</v>
      </c>
      <c r="C13" s="102" t="str">
        <f>IF('All other expenses'!B6="",A34,'All other expenses'!B6)</f>
        <v>Figures exclude GST</v>
      </c>
      <c r="D13" s="8"/>
      <c r="E13" s="10" t="s">
        <v>69</v>
      </c>
      <c r="F13" s="56">
        <f>'Gifts and benefits'!C48</f>
        <v>12</v>
      </c>
      <c r="G13" s="46"/>
      <c r="H13" s="46"/>
      <c r="I13" s="46"/>
      <c r="J13" s="46"/>
      <c r="K13" s="46"/>
    </row>
    <row r="14" spans="1:11" ht="12.75" customHeight="1" x14ac:dyDescent="0.25">
      <c r="A14" s="9"/>
      <c r="B14" s="95"/>
      <c r="C14" s="103"/>
      <c r="D14" s="57"/>
      <c r="E14" s="8"/>
      <c r="F14" s="58"/>
      <c r="G14" s="26"/>
      <c r="H14" s="26"/>
      <c r="I14" s="26"/>
      <c r="J14" s="26"/>
      <c r="K14" s="26"/>
    </row>
    <row r="15" spans="1:11" ht="27.75" customHeight="1" x14ac:dyDescent="0.25">
      <c r="A15" s="11" t="s">
        <v>70</v>
      </c>
      <c r="B15" s="96">
        <f>Travel!B16</f>
        <v>11784.79</v>
      </c>
      <c r="C15" s="104" t="str">
        <f>C11</f>
        <v>Figures exclude GST</v>
      </c>
      <c r="D15" s="8"/>
      <c r="E15" s="8"/>
      <c r="F15" s="58"/>
      <c r="G15" s="46"/>
      <c r="H15" s="46"/>
      <c r="I15" s="46"/>
      <c r="J15" s="46"/>
      <c r="K15" s="46"/>
    </row>
    <row r="16" spans="1:11" ht="27.75" customHeight="1" x14ac:dyDescent="0.25">
      <c r="A16" s="11" t="s">
        <v>71</v>
      </c>
      <c r="B16" s="96">
        <f>Travel!B31</f>
        <v>6556.6299999999992</v>
      </c>
      <c r="C16" s="104" t="str">
        <f>C11</f>
        <v>Figures exclude GST</v>
      </c>
      <c r="D16" s="59"/>
      <c r="E16" s="8"/>
      <c r="F16" s="60"/>
      <c r="G16" s="46"/>
      <c r="H16" s="46"/>
      <c r="I16" s="46"/>
      <c r="J16" s="46"/>
      <c r="K16" s="46"/>
    </row>
    <row r="17" spans="1:11" ht="27.75" customHeight="1" x14ac:dyDescent="0.25">
      <c r="A17" s="11" t="s">
        <v>72</v>
      </c>
      <c r="B17" s="96">
        <f>Travel!B41</f>
        <v>9.3000000000000007</v>
      </c>
      <c r="C17" s="104" t="str">
        <f>C11</f>
        <v>Figures exclude GST</v>
      </c>
      <c r="D17" s="8"/>
      <c r="E17" s="8"/>
      <c r="F17" s="60"/>
      <c r="G17" s="46"/>
      <c r="H17" s="46"/>
      <c r="I17" s="46"/>
      <c r="J17" s="46"/>
      <c r="K17" s="46"/>
    </row>
    <row r="18" spans="1:11" ht="27.75" customHeight="1" x14ac:dyDescent="0.3">
      <c r="A18" s="27"/>
      <c r="B18" s="22"/>
      <c r="C18" s="27"/>
      <c r="D18" s="7"/>
      <c r="E18" s="7"/>
      <c r="F18" s="61"/>
      <c r="G18" s="62"/>
      <c r="H18" s="62"/>
      <c r="I18" s="62"/>
      <c r="J18" s="62"/>
      <c r="K18" s="62"/>
    </row>
    <row r="19" spans="1:11" ht="13" x14ac:dyDescent="0.3">
      <c r="A19" s="52" t="s">
        <v>73</v>
      </c>
      <c r="B19" s="25"/>
      <c r="C19" s="26"/>
      <c r="D19" s="27"/>
      <c r="E19" s="27"/>
      <c r="F19" s="27"/>
      <c r="G19" s="27"/>
      <c r="H19" s="27"/>
      <c r="I19" s="27"/>
      <c r="J19" s="27"/>
      <c r="K19" s="27"/>
    </row>
    <row r="20" spans="1:11" x14ac:dyDescent="0.25">
      <c r="A20" s="23" t="s">
        <v>74</v>
      </c>
      <c r="B20" s="53"/>
      <c r="C20" s="53"/>
      <c r="D20" s="26"/>
      <c r="E20" s="26"/>
      <c r="F20" s="26"/>
      <c r="G20" s="27"/>
      <c r="H20" s="27"/>
      <c r="I20" s="27"/>
      <c r="J20" s="27"/>
      <c r="K20" s="27"/>
    </row>
    <row r="21" spans="1:11" ht="12.65" customHeight="1" x14ac:dyDescent="0.25">
      <c r="A21" s="23" t="s">
        <v>75</v>
      </c>
      <c r="B21" s="53"/>
      <c r="C21" s="53"/>
      <c r="D21" s="20"/>
      <c r="E21" s="27"/>
      <c r="F21" s="27"/>
      <c r="G21" s="27"/>
      <c r="H21" s="27"/>
      <c r="I21" s="27"/>
      <c r="J21" s="27"/>
      <c r="K21" s="27"/>
    </row>
    <row r="22" spans="1:11" ht="12.65" customHeight="1" x14ac:dyDescent="0.25">
      <c r="A22" s="23" t="s">
        <v>76</v>
      </c>
      <c r="B22" s="53"/>
      <c r="C22" s="53"/>
      <c r="D22" s="20"/>
      <c r="E22" s="27"/>
      <c r="F22" s="27"/>
      <c r="G22" s="27"/>
      <c r="H22" s="27"/>
      <c r="I22" s="27"/>
      <c r="J22" s="27"/>
      <c r="K22" s="27"/>
    </row>
    <row r="23" spans="1:11" ht="12.65" customHeight="1" x14ac:dyDescent="0.25">
      <c r="A23" s="23" t="s">
        <v>77</v>
      </c>
      <c r="B23" s="53"/>
      <c r="C23" s="53"/>
      <c r="D23" s="20"/>
      <c r="E23" s="27"/>
      <c r="F23" s="27"/>
      <c r="G23" s="27"/>
      <c r="H23" s="27"/>
      <c r="I23" s="27"/>
      <c r="J23" s="27"/>
      <c r="K23" s="27"/>
    </row>
    <row r="24" spans="1:11" x14ac:dyDescent="0.25">
      <c r="A24" s="40"/>
      <c r="B24" s="27"/>
      <c r="C24" s="27"/>
      <c r="D24" s="27"/>
      <c r="E24" s="27"/>
      <c r="F24" s="46"/>
      <c r="G24" s="46"/>
      <c r="H24" s="46"/>
      <c r="I24" s="46"/>
      <c r="J24" s="46"/>
      <c r="K24" s="46"/>
    </row>
    <row r="25" spans="1:11" ht="13" hidden="1" x14ac:dyDescent="0.3">
      <c r="A25" s="14" t="s">
        <v>78</v>
      </c>
      <c r="B25" s="15"/>
      <c r="C25" s="15"/>
      <c r="D25" s="15"/>
      <c r="E25" s="15"/>
      <c r="F25" s="15"/>
      <c r="G25" s="46"/>
      <c r="H25" s="46"/>
      <c r="I25" s="46"/>
      <c r="J25" s="46"/>
      <c r="K25" s="46"/>
    </row>
    <row r="26" spans="1:11" ht="12.75" hidden="1" customHeight="1" x14ac:dyDescent="0.25">
      <c r="A26" s="13" t="s">
        <v>79</v>
      </c>
      <c r="B26" s="6"/>
      <c r="C26" s="6"/>
      <c r="D26" s="13"/>
      <c r="E26" s="13"/>
      <c r="F26" s="13"/>
      <c r="G26" s="46"/>
      <c r="H26" s="46"/>
      <c r="I26" s="46"/>
      <c r="J26" s="46"/>
      <c r="K26" s="46"/>
    </row>
    <row r="27" spans="1:11" hidden="1" x14ac:dyDescent="0.25">
      <c r="A27" s="12" t="s">
        <v>80</v>
      </c>
      <c r="B27" s="12"/>
      <c r="C27" s="12"/>
      <c r="D27" s="12"/>
      <c r="E27" s="12"/>
      <c r="F27" s="12"/>
      <c r="G27" s="46"/>
      <c r="H27" s="46"/>
      <c r="I27" s="46"/>
      <c r="J27" s="46"/>
      <c r="K27" s="46"/>
    </row>
    <row r="28" spans="1:11" hidden="1" x14ac:dyDescent="0.25">
      <c r="A28" s="12" t="s">
        <v>81</v>
      </c>
      <c r="B28" s="12"/>
      <c r="C28" s="12"/>
      <c r="D28" s="12"/>
      <c r="E28" s="12"/>
      <c r="F28" s="12"/>
      <c r="G28" s="46"/>
      <c r="H28" s="46"/>
      <c r="I28" s="46"/>
      <c r="J28" s="46"/>
      <c r="K28" s="46"/>
    </row>
    <row r="29" spans="1:11" hidden="1" x14ac:dyDescent="0.25">
      <c r="A29" s="13" t="s">
        <v>82</v>
      </c>
      <c r="B29" s="13"/>
      <c r="C29" s="13"/>
      <c r="D29" s="13"/>
      <c r="E29" s="13"/>
      <c r="F29" s="13"/>
      <c r="G29" s="46"/>
      <c r="H29" s="46"/>
      <c r="I29" s="46"/>
      <c r="J29" s="46"/>
      <c r="K29" s="46"/>
    </row>
    <row r="30" spans="1:11" hidden="1" x14ac:dyDescent="0.25">
      <c r="A30" s="13" t="s">
        <v>83</v>
      </c>
      <c r="B30" s="13"/>
      <c r="C30" s="13"/>
      <c r="D30" s="13"/>
      <c r="E30" s="13"/>
      <c r="F30" s="13"/>
      <c r="G30" s="46"/>
      <c r="H30" s="46"/>
      <c r="I30" s="46"/>
      <c r="J30" s="46"/>
      <c r="K30" s="46"/>
    </row>
    <row r="31" spans="1:11" hidden="1" x14ac:dyDescent="0.25">
      <c r="A31" s="12" t="s">
        <v>84</v>
      </c>
      <c r="B31" s="12"/>
      <c r="C31" s="12"/>
      <c r="D31" s="12"/>
      <c r="E31" s="12"/>
      <c r="F31" s="12"/>
      <c r="G31" s="46"/>
      <c r="H31" s="46"/>
      <c r="I31" s="46"/>
      <c r="J31" s="46"/>
      <c r="K31" s="46"/>
    </row>
    <row r="32" spans="1:11" hidden="1" x14ac:dyDescent="0.25">
      <c r="A32" s="12" t="s">
        <v>85</v>
      </c>
      <c r="B32" s="12"/>
      <c r="C32" s="12"/>
      <c r="D32" s="12"/>
      <c r="E32" s="12"/>
      <c r="F32" s="12"/>
      <c r="G32" s="46"/>
      <c r="H32" s="46"/>
      <c r="I32" s="46"/>
      <c r="J32" s="46"/>
      <c r="K32" s="46"/>
    </row>
    <row r="33" spans="1:11" hidden="1" x14ac:dyDescent="0.25">
      <c r="A33" s="12" t="s">
        <v>86</v>
      </c>
      <c r="B33" s="12"/>
      <c r="C33" s="12"/>
      <c r="D33" s="12"/>
      <c r="E33" s="12"/>
      <c r="F33" s="12"/>
      <c r="G33" s="46"/>
      <c r="H33" s="46"/>
      <c r="I33" s="46"/>
      <c r="J33" s="46"/>
      <c r="K33" s="46"/>
    </row>
    <row r="34" spans="1:11" hidden="1" x14ac:dyDescent="0.25">
      <c r="A34" s="13" t="s">
        <v>87</v>
      </c>
      <c r="B34" s="13"/>
      <c r="C34" s="13"/>
      <c r="D34" s="13"/>
      <c r="E34" s="13"/>
      <c r="F34" s="13"/>
      <c r="G34" s="46"/>
      <c r="H34" s="46"/>
      <c r="I34" s="46"/>
      <c r="J34" s="46"/>
      <c r="K34" s="46"/>
    </row>
    <row r="35" spans="1:11" hidden="1" x14ac:dyDescent="0.25">
      <c r="A35" s="13" t="s">
        <v>88</v>
      </c>
      <c r="B35" s="13"/>
      <c r="C35" s="13"/>
      <c r="D35" s="13"/>
      <c r="E35" s="13"/>
      <c r="F35" s="13"/>
      <c r="G35" s="46"/>
      <c r="H35" s="46"/>
      <c r="I35" s="46"/>
      <c r="J35" s="46"/>
      <c r="K35" s="46"/>
    </row>
    <row r="36" spans="1:11" hidden="1" x14ac:dyDescent="0.25">
      <c r="A36" s="99" t="s">
        <v>58</v>
      </c>
      <c r="B36" s="98"/>
      <c r="C36" s="98"/>
      <c r="D36" s="98"/>
      <c r="E36" s="98"/>
      <c r="F36" s="98"/>
      <c r="G36" s="46"/>
      <c r="H36" s="46"/>
      <c r="I36" s="46"/>
      <c r="J36" s="46"/>
      <c r="K36" s="46"/>
    </row>
    <row r="37" spans="1:11" hidden="1" x14ac:dyDescent="0.25">
      <c r="A37" s="99" t="s">
        <v>89</v>
      </c>
      <c r="B37" s="98"/>
      <c r="C37" s="98"/>
      <c r="D37" s="98"/>
      <c r="E37" s="98"/>
      <c r="F37" s="98"/>
      <c r="G37" s="46"/>
      <c r="H37" s="46"/>
      <c r="I37" s="46"/>
      <c r="J37" s="46"/>
      <c r="K37" s="46"/>
    </row>
    <row r="38" spans="1:11" hidden="1" x14ac:dyDescent="0.25">
      <c r="A38" s="99" t="s">
        <v>168</v>
      </c>
      <c r="B38" s="98"/>
      <c r="C38" s="98"/>
      <c r="D38" s="98"/>
      <c r="E38" s="98"/>
      <c r="F38" s="98"/>
      <c r="G38" s="46"/>
      <c r="H38" s="46"/>
      <c r="I38" s="46"/>
      <c r="J38" s="46"/>
      <c r="K38" s="46"/>
    </row>
    <row r="39" spans="1:11" hidden="1" x14ac:dyDescent="0.25">
      <c r="A39" s="63" t="s">
        <v>90</v>
      </c>
      <c r="B39" s="5"/>
      <c r="C39" s="5"/>
      <c r="D39" s="5"/>
      <c r="E39" s="5"/>
      <c r="F39" s="5"/>
      <c r="G39" s="46"/>
      <c r="H39" s="46"/>
      <c r="I39" s="46"/>
      <c r="J39" s="46"/>
      <c r="K39" s="46"/>
    </row>
    <row r="40" spans="1:11" hidden="1" x14ac:dyDescent="0.25">
      <c r="A40" s="64" t="s">
        <v>91</v>
      </c>
      <c r="B40" s="5"/>
      <c r="C40" s="5"/>
      <c r="D40" s="5"/>
      <c r="E40" s="5"/>
      <c r="F40" s="5"/>
      <c r="G40" s="46"/>
      <c r="H40" s="46"/>
      <c r="I40" s="46"/>
      <c r="J40" s="46"/>
      <c r="K40" s="46"/>
    </row>
    <row r="41" spans="1:11" hidden="1" x14ac:dyDescent="0.25">
      <c r="A41" s="64" t="s">
        <v>92</v>
      </c>
      <c r="B41" s="5"/>
      <c r="C41" s="5"/>
      <c r="D41" s="5"/>
      <c r="E41" s="5"/>
      <c r="F41" s="5"/>
      <c r="G41" s="46"/>
      <c r="H41" s="46"/>
      <c r="I41" s="46"/>
      <c r="J41" s="46"/>
      <c r="K41" s="46"/>
    </row>
    <row r="42" spans="1:11" hidden="1" x14ac:dyDescent="0.25">
      <c r="A42" s="64" t="s">
        <v>93</v>
      </c>
      <c r="B42" s="5"/>
      <c r="C42" s="5"/>
      <c r="D42" s="5"/>
      <c r="E42" s="5"/>
      <c r="F42" s="5"/>
      <c r="G42" s="46"/>
      <c r="H42" s="46"/>
      <c r="I42" s="46"/>
      <c r="J42" s="46"/>
      <c r="K42" s="46"/>
    </row>
    <row r="43" spans="1:11" hidden="1" x14ac:dyDescent="0.25">
      <c r="A43" s="64" t="s">
        <v>94</v>
      </c>
      <c r="B43" s="5"/>
      <c r="C43" s="5"/>
      <c r="D43" s="5"/>
      <c r="E43" s="5"/>
      <c r="F43" s="5"/>
      <c r="G43" s="46"/>
      <c r="H43" s="46"/>
      <c r="I43" s="46"/>
      <c r="J43" s="46"/>
      <c r="K43" s="46"/>
    </row>
    <row r="44" spans="1:11" hidden="1" x14ac:dyDescent="0.25">
      <c r="A44" s="64" t="s">
        <v>95</v>
      </c>
      <c r="B44" s="5"/>
      <c r="C44" s="5"/>
      <c r="D44" s="5"/>
      <c r="E44" s="5"/>
      <c r="F44" s="5"/>
      <c r="G44" s="46"/>
      <c r="H44" s="46"/>
      <c r="I44" s="46"/>
      <c r="J44" s="46"/>
      <c r="K44" s="46"/>
    </row>
    <row r="45" spans="1:11" hidden="1" x14ac:dyDescent="0.25">
      <c r="A45" s="100" t="s">
        <v>96</v>
      </c>
      <c r="B45" s="98"/>
      <c r="C45" s="98"/>
      <c r="D45" s="98"/>
      <c r="E45" s="98"/>
      <c r="F45" s="98"/>
      <c r="G45" s="46"/>
      <c r="H45" s="46"/>
      <c r="I45" s="46"/>
      <c r="J45" s="46"/>
      <c r="K45" s="46"/>
    </row>
    <row r="46" spans="1:11" hidden="1" x14ac:dyDescent="0.25">
      <c r="A46" s="98" t="s">
        <v>97</v>
      </c>
      <c r="B46" s="98"/>
      <c r="C46" s="98"/>
      <c r="D46" s="98"/>
      <c r="E46" s="98"/>
      <c r="F46" s="98"/>
      <c r="G46" s="46"/>
      <c r="H46" s="46"/>
      <c r="I46" s="46"/>
      <c r="J46" s="46"/>
      <c r="K46" s="46"/>
    </row>
    <row r="47" spans="1:11" hidden="1" x14ac:dyDescent="0.25">
      <c r="A47" s="65">
        <v>-20000</v>
      </c>
      <c r="B47" s="5"/>
      <c r="C47" s="5"/>
      <c r="D47" s="5"/>
      <c r="E47" s="5"/>
      <c r="F47" s="5"/>
      <c r="G47" s="46"/>
      <c r="H47" s="46"/>
      <c r="I47" s="46"/>
      <c r="J47" s="46"/>
      <c r="K47" s="46"/>
    </row>
    <row r="48" spans="1:11" ht="25" hidden="1" x14ac:dyDescent="0.25">
      <c r="A48" s="119" t="s">
        <v>98</v>
      </c>
      <c r="B48" s="98"/>
      <c r="C48" s="98"/>
      <c r="D48" s="98"/>
      <c r="E48" s="98"/>
      <c r="F48" s="98"/>
      <c r="G48" s="46"/>
      <c r="H48" s="46"/>
      <c r="I48" s="46"/>
      <c r="J48" s="46"/>
      <c r="K48" s="46"/>
    </row>
    <row r="49" spans="1:11" ht="25" hidden="1" x14ac:dyDescent="0.25">
      <c r="A49" s="119" t="s">
        <v>99</v>
      </c>
      <c r="B49" s="98"/>
      <c r="C49" s="98"/>
      <c r="D49" s="98"/>
      <c r="E49" s="98"/>
      <c r="F49" s="98"/>
      <c r="G49" s="46"/>
      <c r="H49" s="46"/>
      <c r="I49" s="46"/>
      <c r="J49" s="46"/>
      <c r="K49" s="46"/>
    </row>
    <row r="50" spans="1:11" ht="25" hidden="1" x14ac:dyDescent="0.25">
      <c r="A50" s="120" t="s">
        <v>100</v>
      </c>
      <c r="B50" s="5"/>
      <c r="C50" s="5"/>
      <c r="D50" s="5"/>
      <c r="E50" s="5"/>
      <c r="F50" s="5"/>
      <c r="G50" s="46"/>
      <c r="H50" s="46"/>
      <c r="I50" s="46"/>
      <c r="J50" s="46"/>
      <c r="K50" s="46"/>
    </row>
    <row r="51" spans="1:11" ht="25" hidden="1" x14ac:dyDescent="0.25">
      <c r="A51" s="120" t="s">
        <v>101</v>
      </c>
      <c r="B51" s="5"/>
      <c r="C51" s="5"/>
      <c r="D51" s="5"/>
      <c r="E51" s="5"/>
      <c r="F51" s="5"/>
      <c r="G51" s="46"/>
      <c r="H51" s="46"/>
      <c r="I51" s="46"/>
      <c r="J51" s="46"/>
      <c r="K51" s="46"/>
    </row>
    <row r="52" spans="1:11" ht="37.5" hidden="1" x14ac:dyDescent="0.3">
      <c r="A52" s="120" t="s">
        <v>102</v>
      </c>
      <c r="B52" s="110"/>
      <c r="C52" s="110"/>
      <c r="D52" s="118"/>
      <c r="E52" s="66"/>
      <c r="F52" s="66"/>
      <c r="G52" s="46"/>
      <c r="H52" s="46"/>
      <c r="I52" s="46"/>
      <c r="J52" s="46"/>
      <c r="K52" s="46"/>
    </row>
    <row r="53" spans="1:11" ht="13" hidden="1" x14ac:dyDescent="0.3">
      <c r="A53" s="115" t="s">
        <v>103</v>
      </c>
      <c r="B53" s="116"/>
      <c r="C53" s="116"/>
      <c r="D53" s="109"/>
      <c r="E53" s="67"/>
      <c r="F53" s="67" t="b">
        <v>1</v>
      </c>
      <c r="G53" s="46"/>
      <c r="H53" s="46"/>
      <c r="I53" s="46"/>
      <c r="J53" s="46"/>
      <c r="K53" s="46"/>
    </row>
    <row r="54" spans="1:11" ht="13" hidden="1" x14ac:dyDescent="0.3">
      <c r="A54" s="117" t="s">
        <v>104</v>
      </c>
      <c r="B54" s="115"/>
      <c r="C54" s="115"/>
      <c r="D54" s="115"/>
      <c r="E54" s="67"/>
      <c r="F54" s="67" t="b">
        <v>0</v>
      </c>
      <c r="G54" s="46"/>
      <c r="H54" s="46"/>
      <c r="I54" s="46"/>
      <c r="J54" s="46"/>
      <c r="K54" s="46"/>
    </row>
    <row r="55" spans="1:11" ht="13" hidden="1" x14ac:dyDescent="0.25">
      <c r="A55" s="121"/>
      <c r="B55" s="111">
        <f>COUNT(Travel!B12:B15)</f>
        <v>2</v>
      </c>
      <c r="C55" s="111"/>
      <c r="D55" s="111">
        <f>COUNTIF(Travel!D12:D15,"*")</f>
        <v>2</v>
      </c>
      <c r="E55" s="112"/>
      <c r="F55" s="112" t="b">
        <f>MIN(B55,D55)=MAX(B55,D55)</f>
        <v>1</v>
      </c>
      <c r="G55" s="46"/>
      <c r="H55" s="46"/>
      <c r="I55" s="46"/>
      <c r="J55" s="46"/>
      <c r="K55" s="46"/>
    </row>
    <row r="56" spans="1:11" ht="13" hidden="1" x14ac:dyDescent="0.25">
      <c r="A56" s="121" t="s">
        <v>105</v>
      </c>
      <c r="B56" s="111">
        <f>COUNT(Travel!B20:B30)</f>
        <v>9</v>
      </c>
      <c r="C56" s="111"/>
      <c r="D56" s="111">
        <f>COUNTIF(Travel!D20:D30,"*")</f>
        <v>9</v>
      </c>
      <c r="E56" s="112"/>
      <c r="F56" s="112" t="b">
        <f>MIN(B56,D56)=MAX(B56,D56)</f>
        <v>1</v>
      </c>
    </row>
    <row r="57" spans="1:11" ht="13" hidden="1" x14ac:dyDescent="0.3">
      <c r="A57" s="122"/>
      <c r="B57" s="111">
        <f>COUNT(Travel!B35:B40)</f>
        <v>1</v>
      </c>
      <c r="C57" s="111"/>
      <c r="D57" s="111">
        <f>COUNTIF(Travel!D35:D40,"*")</f>
        <v>1</v>
      </c>
      <c r="E57" s="112"/>
      <c r="F57" s="112" t="b">
        <f>MIN(B57,D57)=MAX(B57,D57)</f>
        <v>1</v>
      </c>
    </row>
    <row r="58" spans="1:11" ht="13" hidden="1" x14ac:dyDescent="0.3">
      <c r="A58" s="123" t="s">
        <v>106</v>
      </c>
      <c r="B58" s="113">
        <f>COUNT(Hospitality!B11:B24)</f>
        <v>0</v>
      </c>
      <c r="C58" s="113"/>
      <c r="D58" s="113">
        <f>COUNTIF(Hospitality!D11:D24,"*")</f>
        <v>0</v>
      </c>
      <c r="E58" s="114"/>
      <c r="F58" s="114" t="b">
        <f>MIN(B58,D58)=MAX(B58,D58)</f>
        <v>1</v>
      </c>
    </row>
    <row r="59" spans="1:11" ht="13" hidden="1" x14ac:dyDescent="0.3">
      <c r="A59" s="124" t="s">
        <v>107</v>
      </c>
      <c r="B59" s="112">
        <f>COUNT('All other expenses'!B11:B14)</f>
        <v>2</v>
      </c>
      <c r="C59" s="112"/>
      <c r="D59" s="112">
        <f>COUNTIF('All other expenses'!D11:D14,"*")</f>
        <v>2</v>
      </c>
      <c r="E59" s="112"/>
      <c r="F59" s="112" t="b">
        <f>MIN(B59,D59)=MAX(B59,D59)</f>
        <v>1</v>
      </c>
    </row>
    <row r="60" spans="1:11" ht="13" hidden="1" x14ac:dyDescent="0.3">
      <c r="A60" s="123" t="s">
        <v>108</v>
      </c>
      <c r="B60" s="113">
        <f>COUNTIF('Gifts and benefits'!B11:B45,"*")</f>
        <v>31</v>
      </c>
      <c r="C60" s="113">
        <f>COUNTIF('Gifts and benefits'!C11:C45,"*")</f>
        <v>31</v>
      </c>
      <c r="D60" s="113"/>
      <c r="E60" s="113">
        <f>COUNTA('Gifts and benefits'!E11:E45)</f>
        <v>30</v>
      </c>
      <c r="F60" s="114" t="b">
        <f>MIN(B60,C60,E60)=MAX(B60,C60,E60)</f>
        <v>0</v>
      </c>
    </row>
    <row r="61" spans="1:11" x14ac:dyDescent="0.25"/>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dataValidation allowBlank="1" showInputMessage="1" showErrorMessage="1" prompt="Headings on following tabs will pre populate with what you enter here" sqref="B2:F2"/>
    <dataValidation allowBlank="1" showInputMessage="1" showErrorMessage="1" prompt="Headings on following tabs will pre populate with what you enter here_x000a__x000a_Create a new workbook for a new Chief Executive" sqref="B3:F3"/>
    <dataValidation allowBlank="1" showInputMessage="1" showErrorMessage="1" prompt="Headings on following tabs will pre populate with what you enter here_x000a__x000a_Update if a shorter or different period is covered" sqref="B4:F5"/>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dataValidations>
  <printOptions gridLines="1"/>
  <pageMargins left="0.70866141732283472" right="0.70866141732283472" top="0.74803149606299213" bottom="0.74803149606299213" header="0.31496062992125984" footer="0.31496062992125984"/>
  <pageSetup paperSize="9" scale="90"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94"/>
  <sheetViews>
    <sheetView topLeftCell="B6" zoomScaleNormal="100" workbookViewId="0">
      <selection activeCell="D14" sqref="D14"/>
    </sheetView>
  </sheetViews>
  <sheetFormatPr defaultColWidth="0" defaultRowHeight="12.5" zeroHeight="1" x14ac:dyDescent="0.25"/>
  <cols>
    <col min="1" max="1" width="35.7265625" style="16" customWidth="1"/>
    <col min="2" max="2" width="14.26953125" style="16" customWidth="1"/>
    <col min="3" max="3" width="71.453125" style="16" customWidth="1"/>
    <col min="4" max="4" width="50" style="16" customWidth="1"/>
    <col min="5" max="5" width="21.453125" style="16" customWidth="1"/>
    <col min="6" max="6" width="37.54296875" style="16" customWidth="1"/>
    <col min="7" max="9" width="9.1796875" style="16" hidden="1" customWidth="1"/>
    <col min="10" max="13" width="0" style="16" hidden="1" customWidth="1"/>
    <col min="14" max="16384" width="9.1796875" style="16" hidden="1"/>
  </cols>
  <sheetData>
    <row r="1" spans="1:6" ht="26.25" customHeight="1" x14ac:dyDescent="0.25">
      <c r="A1" s="185" t="s">
        <v>109</v>
      </c>
      <c r="B1" s="185"/>
      <c r="C1" s="185"/>
      <c r="D1" s="185"/>
      <c r="E1" s="185"/>
      <c r="F1" s="46"/>
    </row>
    <row r="2" spans="1:6" ht="21" customHeight="1" x14ac:dyDescent="0.25">
      <c r="A2" s="4" t="s">
        <v>52</v>
      </c>
      <c r="B2" s="188" t="str">
        <f>'Summary and sign-off'!B2:F2</f>
        <v>Ministry for Women</v>
      </c>
      <c r="C2" s="188"/>
      <c r="D2" s="188"/>
      <c r="E2" s="188"/>
      <c r="F2" s="46"/>
    </row>
    <row r="3" spans="1:6" ht="21" customHeight="1" x14ac:dyDescent="0.25">
      <c r="A3" s="4" t="s">
        <v>110</v>
      </c>
      <c r="B3" s="188" t="str">
        <f>'Summary and sign-off'!B3:F3</f>
        <v>Renee Graham</v>
      </c>
      <c r="C3" s="188"/>
      <c r="D3" s="188"/>
      <c r="E3" s="188"/>
      <c r="F3" s="46"/>
    </row>
    <row r="4" spans="1:6" ht="21" customHeight="1" x14ac:dyDescent="0.25">
      <c r="A4" s="4" t="s">
        <v>111</v>
      </c>
      <c r="B4" s="188">
        <f>'Summary and sign-off'!B4:F4</f>
        <v>43647</v>
      </c>
      <c r="C4" s="188"/>
      <c r="D4" s="188"/>
      <c r="E4" s="188"/>
      <c r="F4" s="46"/>
    </row>
    <row r="5" spans="1:6" ht="21" customHeight="1" x14ac:dyDescent="0.25">
      <c r="A5" s="4" t="s">
        <v>112</v>
      </c>
      <c r="B5" s="188">
        <f>'Summary and sign-off'!B5:F5</f>
        <v>44012</v>
      </c>
      <c r="C5" s="188"/>
      <c r="D5" s="188"/>
      <c r="E5" s="188"/>
      <c r="F5" s="46"/>
    </row>
    <row r="6" spans="1:6" ht="21" customHeight="1" x14ac:dyDescent="0.25">
      <c r="A6" s="4" t="s">
        <v>113</v>
      </c>
      <c r="B6" s="183" t="s">
        <v>81</v>
      </c>
      <c r="C6" s="183"/>
      <c r="D6" s="183"/>
      <c r="E6" s="183"/>
      <c r="F6" s="46"/>
    </row>
    <row r="7" spans="1:6" ht="21" customHeight="1" x14ac:dyDescent="0.25">
      <c r="A7" s="4" t="s">
        <v>56</v>
      </c>
      <c r="B7" s="183" t="s">
        <v>83</v>
      </c>
      <c r="C7" s="183"/>
      <c r="D7" s="183"/>
      <c r="E7" s="183"/>
      <c r="F7" s="46"/>
    </row>
    <row r="8" spans="1:6" ht="36" customHeight="1" x14ac:dyDescent="0.3">
      <c r="A8" s="191" t="s">
        <v>114</v>
      </c>
      <c r="B8" s="192"/>
      <c r="C8" s="192"/>
      <c r="D8" s="192"/>
      <c r="E8" s="192"/>
      <c r="F8" s="22"/>
    </row>
    <row r="9" spans="1:6" ht="36" customHeight="1" x14ac:dyDescent="0.3">
      <c r="A9" s="193" t="s">
        <v>115</v>
      </c>
      <c r="B9" s="194"/>
      <c r="C9" s="194"/>
      <c r="D9" s="194"/>
      <c r="E9" s="194"/>
      <c r="F9" s="22"/>
    </row>
    <row r="10" spans="1:6" ht="24.75" customHeight="1" x14ac:dyDescent="0.35">
      <c r="A10" s="190" t="s">
        <v>116</v>
      </c>
      <c r="B10" s="195"/>
      <c r="C10" s="190"/>
      <c r="D10" s="190"/>
      <c r="E10" s="190"/>
      <c r="F10" s="47"/>
    </row>
    <row r="11" spans="1:6" ht="27" customHeight="1" x14ac:dyDescent="0.25">
      <c r="A11" s="35" t="s">
        <v>117</v>
      </c>
      <c r="B11" s="35" t="s">
        <v>118</v>
      </c>
      <c r="C11" s="35" t="s">
        <v>119</v>
      </c>
      <c r="D11" s="35" t="s">
        <v>120</v>
      </c>
      <c r="E11" s="35" t="s">
        <v>121</v>
      </c>
      <c r="F11" s="48"/>
    </row>
    <row r="12" spans="1:6" s="87" customFormat="1" hidden="1" x14ac:dyDescent="0.25">
      <c r="A12" s="133"/>
      <c r="B12" s="134"/>
      <c r="C12" s="135"/>
      <c r="D12" s="135"/>
      <c r="E12" s="136"/>
      <c r="F12" s="1"/>
    </row>
    <row r="13" spans="1:6" s="87" customFormat="1" ht="25" x14ac:dyDescent="0.25">
      <c r="A13" s="171" t="s">
        <v>234</v>
      </c>
      <c r="B13" s="158">
        <v>5642.08</v>
      </c>
      <c r="C13" s="159" t="s">
        <v>244</v>
      </c>
      <c r="D13" s="159" t="s">
        <v>251</v>
      </c>
      <c r="E13" s="160" t="s">
        <v>226</v>
      </c>
      <c r="F13" s="172" t="s">
        <v>232</v>
      </c>
    </row>
    <row r="14" spans="1:6" s="87" customFormat="1" ht="37.5" x14ac:dyDescent="0.25">
      <c r="A14" s="171" t="s">
        <v>222</v>
      </c>
      <c r="B14" s="158">
        <v>6142.71</v>
      </c>
      <c r="C14" s="159" t="s">
        <v>233</v>
      </c>
      <c r="D14" s="159" t="s">
        <v>245</v>
      </c>
      <c r="E14" s="160" t="s">
        <v>236</v>
      </c>
      <c r="F14" s="172" t="s">
        <v>232</v>
      </c>
    </row>
    <row r="15" spans="1:6" s="87" customFormat="1" hidden="1" x14ac:dyDescent="0.25">
      <c r="A15" s="143"/>
      <c r="B15" s="144"/>
      <c r="C15" s="145"/>
      <c r="D15" s="145"/>
      <c r="E15" s="146"/>
      <c r="F15" s="1"/>
    </row>
    <row r="16" spans="1:6" ht="19.5" customHeight="1" x14ac:dyDescent="0.25">
      <c r="A16" s="107" t="s">
        <v>122</v>
      </c>
      <c r="B16" s="108">
        <f>SUM(B12:B15)</f>
        <v>11784.79</v>
      </c>
      <c r="C16" s="168" t="str">
        <f>IF(SUBTOTAL(3,B12:B15)=SUBTOTAL(103,B12:B15),'Summary and sign-off'!$A$48,'Summary and sign-off'!$A$49)</f>
        <v>Check - there are no hidden rows with data</v>
      </c>
      <c r="D16" s="189" t="str">
        <f>IF('Summary and sign-off'!F55='Summary and sign-off'!F54,'Summary and sign-off'!A51,'Summary and sign-off'!A50)</f>
        <v>Check - each entry provides sufficient information</v>
      </c>
      <c r="E16" s="189"/>
      <c r="F16" s="46"/>
    </row>
    <row r="17" spans="1:6" ht="10.5" customHeight="1" x14ac:dyDescent="0.3">
      <c r="A17" s="27"/>
      <c r="B17" s="22"/>
      <c r="C17" s="27"/>
      <c r="D17" s="27"/>
      <c r="E17" s="27"/>
      <c r="F17" s="27"/>
    </row>
    <row r="18" spans="1:6" ht="24.75" customHeight="1" x14ac:dyDescent="0.35">
      <c r="A18" s="190" t="s">
        <v>123</v>
      </c>
      <c r="B18" s="190"/>
      <c r="C18" s="190"/>
      <c r="D18" s="190"/>
      <c r="E18" s="190"/>
      <c r="F18" s="47"/>
    </row>
    <row r="19" spans="1:6" ht="27" customHeight="1" x14ac:dyDescent="0.25">
      <c r="A19" s="35" t="s">
        <v>117</v>
      </c>
      <c r="B19" s="35" t="s">
        <v>62</v>
      </c>
      <c r="C19" s="35" t="s">
        <v>124</v>
      </c>
      <c r="D19" s="35" t="s">
        <v>120</v>
      </c>
      <c r="E19" s="35" t="s">
        <v>121</v>
      </c>
      <c r="F19" s="48"/>
    </row>
    <row r="20" spans="1:6" s="87" customFormat="1" hidden="1" x14ac:dyDescent="0.25">
      <c r="A20" s="133"/>
      <c r="B20" s="134"/>
      <c r="C20" s="135"/>
      <c r="D20" s="135"/>
      <c r="E20" s="136"/>
      <c r="F20" s="1"/>
    </row>
    <row r="21" spans="1:6" s="87" customFormat="1" x14ac:dyDescent="0.25">
      <c r="A21" s="157">
        <v>43648</v>
      </c>
      <c r="B21" s="158">
        <v>450.21</v>
      </c>
      <c r="C21" s="159" t="s">
        <v>250</v>
      </c>
      <c r="D21" s="159" t="s">
        <v>225</v>
      </c>
      <c r="E21" s="160" t="s">
        <v>208</v>
      </c>
      <c r="F21" s="1"/>
    </row>
    <row r="22" spans="1:6" s="87" customFormat="1" x14ac:dyDescent="0.25">
      <c r="A22" s="171" t="s">
        <v>217</v>
      </c>
      <c r="B22" s="158">
        <v>626.19000000000005</v>
      </c>
      <c r="C22" s="159" t="s">
        <v>214</v>
      </c>
      <c r="D22" s="159" t="s">
        <v>246</v>
      </c>
      <c r="E22" s="160" t="s">
        <v>208</v>
      </c>
      <c r="F22" s="1"/>
    </row>
    <row r="23" spans="1:6" s="87" customFormat="1" x14ac:dyDescent="0.25">
      <c r="A23" s="157">
        <v>43892</v>
      </c>
      <c r="B23" s="158">
        <v>906.26</v>
      </c>
      <c r="C23" s="159" t="s">
        <v>227</v>
      </c>
      <c r="D23" s="159" t="s">
        <v>247</v>
      </c>
      <c r="E23" s="160" t="s">
        <v>208</v>
      </c>
      <c r="F23" s="1"/>
    </row>
    <row r="24" spans="1:6" s="87" customFormat="1" x14ac:dyDescent="0.25">
      <c r="A24" s="157">
        <v>43899</v>
      </c>
      <c r="B24" s="158">
        <v>984</v>
      </c>
      <c r="C24" s="159" t="s">
        <v>207</v>
      </c>
      <c r="D24" s="159" t="s">
        <v>248</v>
      </c>
      <c r="E24" s="160" t="s">
        <v>208</v>
      </c>
      <c r="F24" s="1"/>
    </row>
    <row r="25" spans="1:6" s="87" customFormat="1" x14ac:dyDescent="0.25">
      <c r="A25" s="171" t="s">
        <v>213</v>
      </c>
      <c r="B25" s="158">
        <v>892.29</v>
      </c>
      <c r="C25" s="159" t="s">
        <v>212</v>
      </c>
      <c r="D25" s="159" t="s">
        <v>247</v>
      </c>
      <c r="E25" s="160" t="s">
        <v>208</v>
      </c>
      <c r="F25" s="1"/>
    </row>
    <row r="26" spans="1:6" s="87" customFormat="1" x14ac:dyDescent="0.25">
      <c r="A26" s="171" t="s">
        <v>215</v>
      </c>
      <c r="B26" s="158">
        <v>1055.77</v>
      </c>
      <c r="C26" s="159" t="s">
        <v>240</v>
      </c>
      <c r="D26" s="159" t="s">
        <v>247</v>
      </c>
      <c r="E26" s="160" t="s">
        <v>208</v>
      </c>
      <c r="F26" s="1"/>
    </row>
    <row r="27" spans="1:6" s="87" customFormat="1" x14ac:dyDescent="0.25">
      <c r="A27" s="171" t="s">
        <v>216</v>
      </c>
      <c r="B27" s="158">
        <v>500.26</v>
      </c>
      <c r="C27" s="177" t="s">
        <v>231</v>
      </c>
      <c r="D27" s="159" t="s">
        <v>248</v>
      </c>
      <c r="E27" s="160" t="s">
        <v>218</v>
      </c>
      <c r="F27" s="175" t="s">
        <v>232</v>
      </c>
    </row>
    <row r="28" spans="1:6" s="87" customFormat="1" x14ac:dyDescent="0.25">
      <c r="A28" s="171" t="s">
        <v>220</v>
      </c>
      <c r="B28" s="158">
        <v>443.16</v>
      </c>
      <c r="C28" s="159" t="s">
        <v>219</v>
      </c>
      <c r="D28" s="159" t="s">
        <v>225</v>
      </c>
      <c r="E28" s="160" t="s">
        <v>208</v>
      </c>
      <c r="F28" s="176" t="s">
        <v>232</v>
      </c>
    </row>
    <row r="29" spans="1:6" s="87" customFormat="1" x14ac:dyDescent="0.25">
      <c r="A29" s="157">
        <v>43781</v>
      </c>
      <c r="B29" s="158">
        <v>698.49</v>
      </c>
      <c r="C29" s="159" t="s">
        <v>221</v>
      </c>
      <c r="D29" s="159" t="s">
        <v>247</v>
      </c>
      <c r="E29" s="160" t="s">
        <v>208</v>
      </c>
      <c r="F29" s="1"/>
    </row>
    <row r="30" spans="1:6" s="87" customFormat="1" hidden="1" x14ac:dyDescent="0.25">
      <c r="A30" s="147"/>
      <c r="B30" s="148"/>
      <c r="C30" s="149"/>
      <c r="D30" s="149"/>
      <c r="E30" s="150"/>
      <c r="F30" s="1"/>
    </row>
    <row r="31" spans="1:6" ht="19.5" customHeight="1" x14ac:dyDescent="0.25">
      <c r="A31" s="107" t="s">
        <v>125</v>
      </c>
      <c r="B31" s="108">
        <f>SUM(B20:B30)</f>
        <v>6556.6299999999992</v>
      </c>
      <c r="C31" s="168" t="str">
        <f>IF(SUBTOTAL(3,B20:B30)=SUBTOTAL(103,B20:B30),'Summary and sign-off'!$A$48,'Summary and sign-off'!$A$49)</f>
        <v>Check - there are no hidden rows with data</v>
      </c>
      <c r="D31" s="189" t="str">
        <f>IF('Summary and sign-off'!F56='Summary and sign-off'!F54,'Summary and sign-off'!A51,'Summary and sign-off'!A50)</f>
        <v>Check - each entry provides sufficient information</v>
      </c>
      <c r="E31" s="189"/>
      <c r="F31" s="46"/>
    </row>
    <row r="32" spans="1:6" ht="10.5" customHeight="1" x14ac:dyDescent="0.3">
      <c r="A32" s="27"/>
      <c r="B32" s="22"/>
      <c r="C32" s="27"/>
      <c r="D32" s="27"/>
      <c r="E32" s="27"/>
      <c r="F32" s="27"/>
    </row>
    <row r="33" spans="1:6" ht="24.75" customHeight="1" x14ac:dyDescent="0.25">
      <c r="A33" s="190" t="s">
        <v>126</v>
      </c>
      <c r="B33" s="190"/>
      <c r="C33" s="190"/>
      <c r="D33" s="190"/>
      <c r="E33" s="190"/>
      <c r="F33" s="46"/>
    </row>
    <row r="34" spans="1:6" ht="27" customHeight="1" x14ac:dyDescent="0.25">
      <c r="A34" s="35" t="s">
        <v>117</v>
      </c>
      <c r="B34" s="35" t="s">
        <v>62</v>
      </c>
      <c r="C34" s="35" t="s">
        <v>127</v>
      </c>
      <c r="D34" s="35" t="s">
        <v>128</v>
      </c>
      <c r="E34" s="35" t="s">
        <v>121</v>
      </c>
      <c r="F34" s="49"/>
    </row>
    <row r="35" spans="1:6" s="87" customFormat="1" hidden="1" x14ac:dyDescent="0.25">
      <c r="A35" s="133"/>
      <c r="B35" s="134"/>
      <c r="C35" s="135"/>
      <c r="D35" s="135"/>
      <c r="E35" s="136"/>
      <c r="F35" s="1"/>
    </row>
    <row r="36" spans="1:6" s="87" customFormat="1" x14ac:dyDescent="0.25">
      <c r="A36" s="157">
        <v>43677</v>
      </c>
      <c r="B36" s="158">
        <v>9.3000000000000007</v>
      </c>
      <c r="C36" s="159" t="s">
        <v>210</v>
      </c>
      <c r="D36" s="159" t="s">
        <v>209</v>
      </c>
      <c r="E36" s="160" t="s">
        <v>211</v>
      </c>
      <c r="F36" s="1"/>
    </row>
    <row r="37" spans="1:6" s="87" customFormat="1" x14ac:dyDescent="0.25">
      <c r="A37" s="157"/>
      <c r="B37" s="158"/>
      <c r="C37" s="159"/>
      <c r="D37" s="159"/>
      <c r="E37" s="160"/>
      <c r="F37" s="1"/>
    </row>
    <row r="38" spans="1:6" s="87" customFormat="1" x14ac:dyDescent="0.25">
      <c r="A38" s="157"/>
      <c r="B38" s="158"/>
      <c r="C38" s="159"/>
      <c r="D38" s="159"/>
      <c r="E38" s="160"/>
      <c r="F38" s="1"/>
    </row>
    <row r="39" spans="1:6" s="87" customFormat="1" x14ac:dyDescent="0.25">
      <c r="A39" s="157"/>
      <c r="B39" s="158"/>
      <c r="C39" s="159"/>
      <c r="D39" s="159"/>
      <c r="E39" s="160"/>
      <c r="F39" s="1"/>
    </row>
    <row r="40" spans="1:6" s="87" customFormat="1" hidden="1" x14ac:dyDescent="0.25">
      <c r="A40" s="133"/>
      <c r="B40" s="134"/>
      <c r="C40" s="135"/>
      <c r="D40" s="135"/>
      <c r="E40" s="136"/>
      <c r="F40" s="1"/>
    </row>
    <row r="41" spans="1:6" ht="19.5" customHeight="1" x14ac:dyDescent="0.25">
      <c r="A41" s="107" t="s">
        <v>129</v>
      </c>
      <c r="B41" s="108">
        <f>SUM(B35:B40)</f>
        <v>9.3000000000000007</v>
      </c>
      <c r="C41" s="168" t="str">
        <f>IF(SUBTOTAL(3,B35:B40)=SUBTOTAL(103,B35:B40),'Summary and sign-off'!$A$48,'Summary and sign-off'!$A$49)</f>
        <v>Check - there are no hidden rows with data</v>
      </c>
      <c r="D41" s="189" t="str">
        <f>IF('Summary and sign-off'!F57='Summary and sign-off'!F54,'Summary and sign-off'!A51,'Summary and sign-off'!A50)</f>
        <v>Check - each entry provides sufficient information</v>
      </c>
      <c r="E41" s="189"/>
      <c r="F41" s="46"/>
    </row>
    <row r="42" spans="1:6" ht="10.5" customHeight="1" x14ac:dyDescent="0.3">
      <c r="A42" s="27"/>
      <c r="B42" s="92"/>
      <c r="C42" s="22"/>
      <c r="D42" s="27"/>
      <c r="E42" s="27"/>
      <c r="F42" s="27"/>
    </row>
    <row r="43" spans="1:6" ht="34.5" customHeight="1" x14ac:dyDescent="0.25">
      <c r="A43" s="50" t="s">
        <v>130</v>
      </c>
      <c r="B43" s="93">
        <f>B16+B31+B41</f>
        <v>18350.719999999998</v>
      </c>
      <c r="C43" s="51"/>
      <c r="D43" s="51"/>
      <c r="E43" s="51"/>
      <c r="F43" s="26"/>
    </row>
    <row r="44" spans="1:6" ht="13" x14ac:dyDescent="0.3">
      <c r="A44" s="27"/>
      <c r="B44" s="22"/>
      <c r="C44" s="27"/>
      <c r="D44" s="27"/>
      <c r="E44" s="27"/>
      <c r="F44" s="27"/>
    </row>
    <row r="45" spans="1:6" ht="13" x14ac:dyDescent="0.3">
      <c r="A45" s="52" t="s">
        <v>73</v>
      </c>
      <c r="B45" s="25"/>
      <c r="C45" s="26"/>
      <c r="D45" s="26"/>
      <c r="E45" s="26"/>
      <c r="F45" s="27"/>
    </row>
    <row r="46" spans="1:6" ht="12.65" customHeight="1" x14ac:dyDescent="0.25">
      <c r="A46" s="23" t="s">
        <v>131</v>
      </c>
      <c r="B46" s="53"/>
      <c r="C46" s="53"/>
      <c r="D46" s="32"/>
      <c r="E46" s="32"/>
      <c r="F46" s="27"/>
    </row>
    <row r="47" spans="1:6" ht="13" customHeight="1" x14ac:dyDescent="0.25">
      <c r="A47" s="31" t="s">
        <v>132</v>
      </c>
      <c r="B47" s="27"/>
      <c r="C47" s="32"/>
      <c r="D47" s="27"/>
      <c r="E47" s="32"/>
      <c r="F47" s="27"/>
    </row>
    <row r="48" spans="1:6" x14ac:dyDescent="0.25">
      <c r="A48" s="31" t="s">
        <v>133</v>
      </c>
      <c r="B48" s="32"/>
      <c r="C48" s="32"/>
      <c r="D48" s="32"/>
      <c r="E48" s="54"/>
      <c r="F48" s="46"/>
    </row>
    <row r="49" spans="1:6" ht="13" x14ac:dyDescent="0.3">
      <c r="A49" s="23" t="s">
        <v>79</v>
      </c>
      <c r="B49" s="25"/>
      <c r="C49" s="26"/>
      <c r="D49" s="26"/>
      <c r="E49" s="26"/>
      <c r="F49" s="27"/>
    </row>
    <row r="50" spans="1:6" ht="13" customHeight="1" x14ac:dyDescent="0.25">
      <c r="A50" s="31" t="s">
        <v>134</v>
      </c>
      <c r="B50" s="27"/>
      <c r="C50" s="32"/>
      <c r="D50" s="27"/>
      <c r="E50" s="32"/>
      <c r="F50" s="27"/>
    </row>
    <row r="51" spans="1:6" x14ac:dyDescent="0.25">
      <c r="A51" s="31" t="s">
        <v>135</v>
      </c>
      <c r="B51" s="32"/>
      <c r="C51" s="32"/>
      <c r="D51" s="32"/>
      <c r="E51" s="54"/>
      <c r="F51" s="46"/>
    </row>
    <row r="52" spans="1:6" x14ac:dyDescent="0.25">
      <c r="A52" s="36" t="s">
        <v>136</v>
      </c>
      <c r="B52" s="36"/>
      <c r="C52" s="36"/>
      <c r="D52" s="36"/>
      <c r="E52" s="54"/>
      <c r="F52" s="46"/>
    </row>
    <row r="53" spans="1:6" x14ac:dyDescent="0.25">
      <c r="A53" s="40"/>
      <c r="B53" s="27"/>
      <c r="C53" s="27"/>
      <c r="D53" s="27"/>
      <c r="E53" s="46"/>
      <c r="F53" s="46"/>
    </row>
    <row r="54" spans="1:6" hidden="1" x14ac:dyDescent="0.25">
      <c r="A54" s="40"/>
      <c r="B54" s="27"/>
      <c r="C54" s="27"/>
      <c r="D54" s="27"/>
      <c r="E54" s="46"/>
      <c r="F54" s="46"/>
    </row>
    <row r="55" spans="1:6" hidden="1" x14ac:dyDescent="0.25"/>
    <row r="56" spans="1:6" hidden="1" x14ac:dyDescent="0.25"/>
    <row r="57" spans="1:6" hidden="1" x14ac:dyDescent="0.25"/>
    <row r="58" spans="1:6" hidden="1" x14ac:dyDescent="0.25"/>
    <row r="59" spans="1:6" ht="12.75" hidden="1" customHeight="1" x14ac:dyDescent="0.25"/>
    <row r="60" spans="1:6" hidden="1" x14ac:dyDescent="0.25"/>
    <row r="61" spans="1:6" hidden="1" x14ac:dyDescent="0.25"/>
    <row r="62" spans="1:6" hidden="1" x14ac:dyDescent="0.25">
      <c r="A62" s="55"/>
      <c r="B62" s="46"/>
      <c r="C62" s="46"/>
      <c r="D62" s="46"/>
      <c r="E62" s="46"/>
      <c r="F62" s="46"/>
    </row>
    <row r="63" spans="1:6" hidden="1" x14ac:dyDescent="0.25">
      <c r="A63" s="55"/>
      <c r="B63" s="46"/>
      <c r="C63" s="46"/>
      <c r="D63" s="46"/>
      <c r="E63" s="46"/>
      <c r="F63" s="46"/>
    </row>
    <row r="64" spans="1:6" hidden="1" x14ac:dyDescent="0.25">
      <c r="A64" s="55"/>
      <c r="B64" s="46"/>
      <c r="C64" s="46"/>
      <c r="D64" s="46"/>
      <c r="E64" s="46"/>
      <c r="F64" s="46"/>
    </row>
    <row r="65" spans="1:6" hidden="1" x14ac:dyDescent="0.25">
      <c r="A65" s="55"/>
      <c r="B65" s="46"/>
      <c r="C65" s="46"/>
      <c r="D65" s="46"/>
      <c r="E65" s="46"/>
      <c r="F65" s="46"/>
    </row>
    <row r="66" spans="1:6" hidden="1" x14ac:dyDescent="0.25">
      <c r="A66" s="55"/>
      <c r="B66" s="46"/>
      <c r="C66" s="46"/>
      <c r="D66" s="46"/>
      <c r="E66" s="46"/>
      <c r="F66" s="46"/>
    </row>
    <row r="67" spans="1:6" hidden="1" x14ac:dyDescent="0.25"/>
    <row r="68" spans="1:6" hidden="1" x14ac:dyDescent="0.25"/>
    <row r="69" spans="1:6" hidden="1" x14ac:dyDescent="0.25"/>
    <row r="70" spans="1:6" hidden="1" x14ac:dyDescent="0.25"/>
    <row r="71" spans="1:6" hidden="1" x14ac:dyDescent="0.25"/>
    <row r="72" spans="1:6" hidden="1" x14ac:dyDescent="0.25"/>
    <row r="73" spans="1:6" hidden="1" x14ac:dyDescent="0.25"/>
    <row r="74" spans="1:6" hidden="1" x14ac:dyDescent="0.25"/>
    <row r="75" spans="1:6" x14ac:dyDescent="0.25"/>
    <row r="76" spans="1:6" x14ac:dyDescent="0.25"/>
    <row r="77" spans="1:6" x14ac:dyDescent="0.25"/>
    <row r="78" spans="1:6" x14ac:dyDescent="0.25"/>
    <row r="79" spans="1:6" x14ac:dyDescent="0.25"/>
    <row r="80" spans="1:6"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sheetData>
  <sheetProtection sheet="1" formatCells="0" formatRows="0" insertColumns="0" insertRows="0" deleteRows="0"/>
  <mergeCells count="15">
    <mergeCell ref="B7:E7"/>
    <mergeCell ref="B5:E5"/>
    <mergeCell ref="D41:E41"/>
    <mergeCell ref="A1:E1"/>
    <mergeCell ref="A18:E18"/>
    <mergeCell ref="A33:E33"/>
    <mergeCell ref="B2:E2"/>
    <mergeCell ref="B3:E3"/>
    <mergeCell ref="B4:E4"/>
    <mergeCell ref="A8:E8"/>
    <mergeCell ref="A9:E9"/>
    <mergeCell ref="B6:E6"/>
    <mergeCell ref="D16:E16"/>
    <mergeCell ref="D31:E31"/>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0 A12 A15 A35 A40 A30">
      <formula1>$B$4</formula1>
      <formula2>$B$5</formula2>
    </dataValidation>
    <dataValidation allowBlank="1" showInputMessage="1" showErrorMessage="1" prompt="Insert additional rows as needed:_x000a_- 'right click' on a row number (left of screen)_x000a_- select 'Insert' (this will insert a row above it)" sqref="A34 A19 A11"/>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A14 A36:A39 A21:A27 A28:A29">
      <formula1>$B$4</formula1>
      <formula2>$B$5</formula2>
    </dataValidation>
  </dataValidations>
  <pageMargins left="0.31496062992125984" right="0.31496062992125984" top="0.35433070866141736" bottom="0.35433070866141736" header="0.31496062992125984" footer="0.31496062992125984"/>
  <pageSetup paperSize="9" scale="62"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B35:B40 B20:B30 B12:B15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J52"/>
  <sheetViews>
    <sheetView topLeftCell="B4" zoomScaleNormal="100" workbookViewId="0">
      <selection activeCell="B12" sqref="B12"/>
    </sheetView>
  </sheetViews>
  <sheetFormatPr defaultColWidth="0" defaultRowHeight="12.5" zeroHeight="1" x14ac:dyDescent="0.25"/>
  <cols>
    <col min="1" max="1" width="35.7265625" style="16" customWidth="1"/>
    <col min="2" max="2" width="14.26953125" style="16" customWidth="1"/>
    <col min="3" max="3" width="71.453125" style="16" customWidth="1"/>
    <col min="4" max="4" width="50" style="16" customWidth="1"/>
    <col min="5" max="5" width="21.453125" style="16" customWidth="1"/>
    <col min="6" max="6" width="39.26953125" style="16" customWidth="1"/>
    <col min="7" max="10" width="9.1796875" style="16" hidden="1" customWidth="1"/>
    <col min="11" max="13" width="0" style="16" hidden="1" customWidth="1"/>
    <col min="14" max="16384" width="0" style="16" hidden="1"/>
  </cols>
  <sheetData>
    <row r="1" spans="1:6" ht="26.25" customHeight="1" x14ac:dyDescent="0.25">
      <c r="A1" s="185" t="s">
        <v>109</v>
      </c>
      <c r="B1" s="185"/>
      <c r="C1" s="185"/>
      <c r="D1" s="185"/>
      <c r="E1" s="185"/>
      <c r="F1" s="38"/>
    </row>
    <row r="2" spans="1:6" ht="21" customHeight="1" x14ac:dyDescent="0.25">
      <c r="A2" s="4" t="s">
        <v>52</v>
      </c>
      <c r="B2" s="188" t="str">
        <f>'Summary and sign-off'!B2:F2</f>
        <v>Ministry for Women</v>
      </c>
      <c r="C2" s="188"/>
      <c r="D2" s="188"/>
      <c r="E2" s="188"/>
      <c r="F2" s="38"/>
    </row>
    <row r="3" spans="1:6" ht="21" customHeight="1" x14ac:dyDescent="0.25">
      <c r="A3" s="4" t="s">
        <v>110</v>
      </c>
      <c r="B3" s="188" t="str">
        <f>'Summary and sign-off'!B3:F3</f>
        <v>Renee Graham</v>
      </c>
      <c r="C3" s="188"/>
      <c r="D3" s="188"/>
      <c r="E3" s="188"/>
      <c r="F3" s="38"/>
    </row>
    <row r="4" spans="1:6" ht="21" customHeight="1" x14ac:dyDescent="0.25">
      <c r="A4" s="4" t="s">
        <v>111</v>
      </c>
      <c r="B4" s="188">
        <f>'Summary and sign-off'!B4:F4</f>
        <v>43647</v>
      </c>
      <c r="C4" s="188"/>
      <c r="D4" s="188"/>
      <c r="E4" s="188"/>
      <c r="F4" s="38"/>
    </row>
    <row r="5" spans="1:6" ht="21" customHeight="1" x14ac:dyDescent="0.25">
      <c r="A5" s="4" t="s">
        <v>112</v>
      </c>
      <c r="B5" s="188">
        <f>'Summary and sign-off'!B5:F5</f>
        <v>44012</v>
      </c>
      <c r="C5" s="188"/>
      <c r="D5" s="188"/>
      <c r="E5" s="188"/>
      <c r="F5" s="38"/>
    </row>
    <row r="6" spans="1:6" ht="21" customHeight="1" x14ac:dyDescent="0.25">
      <c r="A6" s="4" t="s">
        <v>113</v>
      </c>
      <c r="B6" s="183" t="s">
        <v>81</v>
      </c>
      <c r="C6" s="183"/>
      <c r="D6" s="183"/>
      <c r="E6" s="183"/>
      <c r="F6" s="38"/>
    </row>
    <row r="7" spans="1:6" ht="21" customHeight="1" x14ac:dyDescent="0.25">
      <c r="A7" s="4" t="s">
        <v>56</v>
      </c>
      <c r="B7" s="183" t="s">
        <v>83</v>
      </c>
      <c r="C7" s="183"/>
      <c r="D7" s="183"/>
      <c r="E7" s="183"/>
      <c r="F7" s="38"/>
    </row>
    <row r="8" spans="1:6" ht="35.25" customHeight="1" x14ac:dyDescent="0.35">
      <c r="A8" s="198" t="s">
        <v>137</v>
      </c>
      <c r="B8" s="198"/>
      <c r="C8" s="199"/>
      <c r="D8" s="199"/>
      <c r="E8" s="199"/>
      <c r="F8" s="42"/>
    </row>
    <row r="9" spans="1:6" ht="35.25" customHeight="1" x14ac:dyDescent="0.35">
      <c r="A9" s="196" t="s">
        <v>138</v>
      </c>
      <c r="B9" s="197"/>
      <c r="C9" s="197"/>
      <c r="D9" s="197"/>
      <c r="E9" s="197"/>
      <c r="F9" s="42"/>
    </row>
    <row r="10" spans="1:6" ht="27" customHeight="1" x14ac:dyDescent="0.25">
      <c r="A10" s="35" t="s">
        <v>139</v>
      </c>
      <c r="B10" s="35" t="s">
        <v>62</v>
      </c>
      <c r="C10" s="35" t="s">
        <v>140</v>
      </c>
      <c r="D10" s="35" t="s">
        <v>141</v>
      </c>
      <c r="E10" s="35" t="s">
        <v>121</v>
      </c>
      <c r="F10" s="23"/>
    </row>
    <row r="11" spans="1:6" s="87" customFormat="1" hidden="1" x14ac:dyDescent="0.25">
      <c r="A11" s="137"/>
      <c r="B11" s="134"/>
      <c r="C11" s="138"/>
      <c r="D11" s="138"/>
      <c r="E11" s="139"/>
      <c r="F11" s="2"/>
    </row>
    <row r="12" spans="1:6" s="87" customFormat="1" x14ac:dyDescent="0.25">
      <c r="A12" s="157"/>
      <c r="B12" s="158"/>
      <c r="C12" s="162" t="s">
        <v>239</v>
      </c>
      <c r="D12" s="162"/>
      <c r="E12" s="163"/>
      <c r="F12" s="173" t="s">
        <v>232</v>
      </c>
    </row>
    <row r="13" spans="1:6" s="87" customFormat="1" x14ac:dyDescent="0.25">
      <c r="A13" s="157"/>
      <c r="B13" s="158"/>
      <c r="C13" s="162"/>
      <c r="D13" s="162"/>
      <c r="E13" s="163"/>
      <c r="F13" s="2"/>
    </row>
    <row r="14" spans="1:6" s="87" customFormat="1" x14ac:dyDescent="0.25">
      <c r="A14" s="157"/>
      <c r="B14" s="158"/>
      <c r="C14" s="162"/>
      <c r="D14" s="162"/>
      <c r="E14" s="163"/>
      <c r="F14" s="2"/>
    </row>
    <row r="15" spans="1:6" s="87" customFormat="1" x14ac:dyDescent="0.25">
      <c r="A15" s="157"/>
      <c r="B15" s="158"/>
      <c r="C15" s="162"/>
      <c r="D15" s="162"/>
      <c r="E15" s="163"/>
      <c r="F15" s="2"/>
    </row>
    <row r="16" spans="1:6" s="87" customFormat="1" x14ac:dyDescent="0.25">
      <c r="A16" s="157"/>
      <c r="B16" s="158"/>
      <c r="C16" s="162"/>
      <c r="D16" s="162"/>
      <c r="E16" s="163"/>
      <c r="F16" s="2"/>
    </row>
    <row r="17" spans="1:6" s="87" customFormat="1" x14ac:dyDescent="0.25">
      <c r="A17" s="157"/>
      <c r="B17" s="158"/>
      <c r="C17" s="162"/>
      <c r="D17" s="162"/>
      <c r="E17" s="163"/>
      <c r="F17" s="2"/>
    </row>
    <row r="18" spans="1:6" s="87" customFormat="1" x14ac:dyDescent="0.25">
      <c r="A18" s="157"/>
      <c r="B18" s="158"/>
      <c r="C18" s="162"/>
      <c r="D18" s="162"/>
      <c r="E18" s="163"/>
      <c r="F18" s="2"/>
    </row>
    <row r="19" spans="1:6" s="87" customFormat="1" x14ac:dyDescent="0.25">
      <c r="A19" s="157"/>
      <c r="B19" s="158"/>
      <c r="C19" s="162"/>
      <c r="D19" s="162"/>
      <c r="E19" s="163"/>
      <c r="F19" s="2"/>
    </row>
    <row r="20" spans="1:6" s="87" customFormat="1" x14ac:dyDescent="0.25">
      <c r="A20" s="157"/>
      <c r="B20" s="158"/>
      <c r="C20" s="162"/>
      <c r="D20" s="162"/>
      <c r="E20" s="163"/>
      <c r="F20" s="2"/>
    </row>
    <row r="21" spans="1:6" s="87" customFormat="1" x14ac:dyDescent="0.25">
      <c r="A21" s="157"/>
      <c r="B21" s="158"/>
      <c r="C21" s="162"/>
      <c r="D21" s="162"/>
      <c r="E21" s="163"/>
      <c r="F21" s="2"/>
    </row>
    <row r="22" spans="1:6" s="87" customFormat="1" x14ac:dyDescent="0.25">
      <c r="A22" s="161"/>
      <c r="B22" s="158"/>
      <c r="C22" s="162"/>
      <c r="D22" s="162"/>
      <c r="E22" s="163"/>
      <c r="F22" s="2"/>
    </row>
    <row r="23" spans="1:6" s="87" customFormat="1" x14ac:dyDescent="0.25">
      <c r="A23" s="161"/>
      <c r="B23" s="158"/>
      <c r="C23" s="162"/>
      <c r="D23" s="162"/>
      <c r="E23" s="163"/>
      <c r="F23" s="2"/>
    </row>
    <row r="24" spans="1:6" s="87" customFormat="1" ht="11.25" hidden="1" customHeight="1" x14ac:dyDescent="0.25">
      <c r="A24" s="137"/>
      <c r="B24" s="134"/>
      <c r="C24" s="138"/>
      <c r="D24" s="138"/>
      <c r="E24" s="139"/>
      <c r="F24" s="2"/>
    </row>
    <row r="25" spans="1:6" ht="34.5" customHeight="1" x14ac:dyDescent="0.25">
      <c r="A25" s="88" t="s">
        <v>142</v>
      </c>
      <c r="B25" s="97">
        <f>SUM(B11:B24)</f>
        <v>0</v>
      </c>
      <c r="C25" s="106" t="str">
        <f>IF(SUBTOTAL(3,B11:B24)=SUBTOTAL(103,B11:B24),'Summary and sign-off'!$A$48,'Summary and sign-off'!$A$49)</f>
        <v>Check - there are no hidden rows with data</v>
      </c>
      <c r="D25" s="189" t="str">
        <f>IF('Summary and sign-off'!F58='Summary and sign-off'!F54,'Summary and sign-off'!A51,'Summary and sign-off'!A50)</f>
        <v>Check - each entry provides sufficient information</v>
      </c>
      <c r="E25" s="189"/>
      <c r="F25" s="2"/>
    </row>
    <row r="26" spans="1:6" ht="13" x14ac:dyDescent="0.3">
      <c r="A26" s="21"/>
      <c r="B26" s="20"/>
      <c r="C26" s="20"/>
      <c r="D26" s="20"/>
      <c r="E26" s="20"/>
      <c r="F26" s="38"/>
    </row>
    <row r="27" spans="1:6" ht="13" x14ac:dyDescent="0.3">
      <c r="A27" s="21" t="s">
        <v>73</v>
      </c>
      <c r="B27" s="22"/>
      <c r="C27" s="27"/>
      <c r="D27" s="20"/>
      <c r="E27" s="20"/>
      <c r="F27" s="38"/>
    </row>
    <row r="28" spans="1:6" ht="12.75" customHeight="1" x14ac:dyDescent="0.25">
      <c r="A28" s="23" t="s">
        <v>143</v>
      </c>
      <c r="B28" s="23"/>
      <c r="C28" s="23"/>
      <c r="D28" s="23"/>
      <c r="E28" s="23"/>
      <c r="F28" s="38"/>
    </row>
    <row r="29" spans="1:6" x14ac:dyDescent="0.25">
      <c r="A29" s="23" t="s">
        <v>144</v>
      </c>
      <c r="B29" s="31"/>
      <c r="C29" s="43"/>
      <c r="D29" s="44"/>
      <c r="E29" s="44"/>
      <c r="F29" s="38"/>
    </row>
    <row r="30" spans="1:6" ht="13" x14ac:dyDescent="0.3">
      <c r="A30" s="23" t="s">
        <v>79</v>
      </c>
      <c r="B30" s="25"/>
      <c r="C30" s="26"/>
      <c r="D30" s="26"/>
      <c r="E30" s="26"/>
      <c r="F30" s="27"/>
    </row>
    <row r="31" spans="1:6" x14ac:dyDescent="0.25">
      <c r="A31" s="31" t="s">
        <v>145</v>
      </c>
      <c r="B31" s="31"/>
      <c r="C31" s="43"/>
      <c r="D31" s="43"/>
      <c r="E31" s="43"/>
      <c r="F31" s="38"/>
    </row>
    <row r="32" spans="1:6" ht="12.75" customHeight="1" x14ac:dyDescent="0.25">
      <c r="A32" s="31" t="s">
        <v>146</v>
      </c>
      <c r="B32" s="31"/>
      <c r="C32" s="45"/>
      <c r="D32" s="45"/>
      <c r="E32" s="33"/>
      <c r="F32" s="38"/>
    </row>
    <row r="33" spans="1:6" x14ac:dyDescent="0.25">
      <c r="A33" s="20"/>
      <c r="B33" s="20"/>
      <c r="C33" s="20"/>
      <c r="D33" s="20"/>
      <c r="E33" s="20"/>
      <c r="F33" s="38"/>
    </row>
    <row r="34" spans="1:6" hidden="1" x14ac:dyDescent="0.25"/>
    <row r="35" spans="1:6" hidden="1" x14ac:dyDescent="0.25"/>
    <row r="36" spans="1:6" hidden="1" x14ac:dyDescent="0.25"/>
    <row r="37" spans="1:6" hidden="1" x14ac:dyDescent="0.25"/>
    <row r="38" spans="1:6" hidden="1" x14ac:dyDescent="0.25"/>
    <row r="39" spans="1:6" hidden="1" x14ac:dyDescent="0.25"/>
    <row r="40" spans="1:6" hidden="1" x14ac:dyDescent="0.25"/>
    <row r="41" spans="1:6" hidden="1" x14ac:dyDescent="0.25"/>
    <row r="42" spans="1:6" hidden="1" x14ac:dyDescent="0.25"/>
    <row r="43" spans="1:6" hidden="1" x14ac:dyDescent="0.25"/>
    <row r="44" spans="1:6" hidden="1" x14ac:dyDescent="0.25"/>
    <row r="45" spans="1:6" hidden="1" x14ac:dyDescent="0.25"/>
    <row r="46" spans="1:6" hidden="1" x14ac:dyDescent="0.25"/>
    <row r="47" spans="1:6" hidden="1" x14ac:dyDescent="0.25"/>
    <row r="48" spans="1:6" hidden="1" x14ac:dyDescent="0.25"/>
    <row r="49" hidden="1" x14ac:dyDescent="0.25"/>
    <row r="50" hidden="1" x14ac:dyDescent="0.25"/>
    <row r="51" hidden="1" x14ac:dyDescent="0.25"/>
    <row r="52" hidden="1" x14ac:dyDescent="0.25"/>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50"/>
  <sheetViews>
    <sheetView topLeftCell="B8" zoomScaleNormal="100" workbookViewId="0">
      <selection activeCell="D13" sqref="D13"/>
    </sheetView>
  </sheetViews>
  <sheetFormatPr defaultColWidth="0" defaultRowHeight="12.5" zeroHeight="1" x14ac:dyDescent="0.25"/>
  <cols>
    <col min="1" max="1" width="35.7265625" style="16" customWidth="1"/>
    <col min="2" max="2" width="14.26953125" style="16" customWidth="1"/>
    <col min="3" max="3" width="71.453125" style="16" customWidth="1"/>
    <col min="4" max="4" width="50" style="16" customWidth="1"/>
    <col min="5" max="5" width="21.453125" style="16" customWidth="1"/>
    <col min="6" max="6" width="36.81640625" style="16" customWidth="1"/>
    <col min="7" max="10" width="9.1796875" style="16" hidden="1" customWidth="1"/>
    <col min="11" max="13" width="0" style="16" hidden="1" customWidth="1"/>
    <col min="14" max="16384" width="9.1796875" style="16" hidden="1"/>
  </cols>
  <sheetData>
    <row r="1" spans="1:6" ht="26.25" customHeight="1" x14ac:dyDescent="0.25">
      <c r="A1" s="185" t="s">
        <v>109</v>
      </c>
      <c r="B1" s="185"/>
      <c r="C1" s="185"/>
      <c r="D1" s="185"/>
      <c r="E1" s="185"/>
      <c r="F1" s="24"/>
    </row>
    <row r="2" spans="1:6" ht="21" customHeight="1" x14ac:dyDescent="0.25">
      <c r="A2" s="4" t="s">
        <v>52</v>
      </c>
      <c r="B2" s="188" t="str">
        <f>'Summary and sign-off'!B2:F2</f>
        <v>Ministry for Women</v>
      </c>
      <c r="C2" s="188"/>
      <c r="D2" s="188"/>
      <c r="E2" s="188"/>
      <c r="F2" s="24"/>
    </row>
    <row r="3" spans="1:6" ht="21" customHeight="1" x14ac:dyDescent="0.25">
      <c r="A3" s="4" t="s">
        <v>110</v>
      </c>
      <c r="B3" s="188" t="str">
        <f>'Summary and sign-off'!B3:F3</f>
        <v>Renee Graham</v>
      </c>
      <c r="C3" s="188"/>
      <c r="D3" s="188"/>
      <c r="E3" s="188"/>
      <c r="F3" s="24"/>
    </row>
    <row r="4" spans="1:6" ht="21" customHeight="1" x14ac:dyDescent="0.25">
      <c r="A4" s="4" t="s">
        <v>111</v>
      </c>
      <c r="B4" s="188">
        <f>'Summary and sign-off'!B4:F4</f>
        <v>43647</v>
      </c>
      <c r="C4" s="188"/>
      <c r="D4" s="188"/>
      <c r="E4" s="188"/>
      <c r="F4" s="24"/>
    </row>
    <row r="5" spans="1:6" ht="21" customHeight="1" x14ac:dyDescent="0.25">
      <c r="A5" s="4" t="s">
        <v>112</v>
      </c>
      <c r="B5" s="188">
        <f>'Summary and sign-off'!B5:F5</f>
        <v>44012</v>
      </c>
      <c r="C5" s="188"/>
      <c r="D5" s="188"/>
      <c r="E5" s="188"/>
      <c r="F5" s="24"/>
    </row>
    <row r="6" spans="1:6" ht="21" customHeight="1" x14ac:dyDescent="0.25">
      <c r="A6" s="4" t="s">
        <v>113</v>
      </c>
      <c r="B6" s="183" t="s">
        <v>81</v>
      </c>
      <c r="C6" s="183"/>
      <c r="D6" s="183"/>
      <c r="E6" s="183"/>
      <c r="F6" s="34"/>
    </row>
    <row r="7" spans="1:6" ht="21" customHeight="1" x14ac:dyDescent="0.25">
      <c r="A7" s="4" t="s">
        <v>56</v>
      </c>
      <c r="B7" s="183" t="s">
        <v>83</v>
      </c>
      <c r="C7" s="183"/>
      <c r="D7" s="183"/>
      <c r="E7" s="183"/>
      <c r="F7" s="34"/>
    </row>
    <row r="8" spans="1:6" ht="35.25" customHeight="1" x14ac:dyDescent="0.25">
      <c r="A8" s="192" t="s">
        <v>147</v>
      </c>
      <c r="B8" s="192"/>
      <c r="C8" s="199"/>
      <c r="D8" s="199"/>
      <c r="E8" s="199"/>
      <c r="F8" s="24"/>
    </row>
    <row r="9" spans="1:6" ht="35.25" customHeight="1" x14ac:dyDescent="0.25">
      <c r="A9" s="200" t="s">
        <v>148</v>
      </c>
      <c r="B9" s="201"/>
      <c r="C9" s="201"/>
      <c r="D9" s="201"/>
      <c r="E9" s="201"/>
      <c r="F9" s="24"/>
    </row>
    <row r="10" spans="1:6" ht="27" customHeight="1" x14ac:dyDescent="0.25">
      <c r="A10" s="35" t="s">
        <v>117</v>
      </c>
      <c r="B10" s="35" t="s">
        <v>62</v>
      </c>
      <c r="C10" s="35" t="s">
        <v>149</v>
      </c>
      <c r="D10" s="35" t="s">
        <v>150</v>
      </c>
      <c r="E10" s="35" t="s">
        <v>121</v>
      </c>
      <c r="F10" s="36"/>
    </row>
    <row r="11" spans="1:6" s="87" customFormat="1" hidden="1" x14ac:dyDescent="0.25">
      <c r="A11" s="137"/>
      <c r="B11" s="134"/>
      <c r="C11" s="138"/>
      <c r="D11" s="138"/>
      <c r="E11" s="139"/>
      <c r="F11" s="3"/>
    </row>
    <row r="12" spans="1:6" s="87" customFormat="1" x14ac:dyDescent="0.25">
      <c r="A12" s="157">
        <v>43692</v>
      </c>
      <c r="B12" s="158">
        <v>243.04</v>
      </c>
      <c r="C12" s="162" t="s">
        <v>237</v>
      </c>
      <c r="D12" s="162" t="s">
        <v>249</v>
      </c>
      <c r="E12" s="163" t="s">
        <v>208</v>
      </c>
      <c r="F12" s="174" t="s">
        <v>232</v>
      </c>
    </row>
    <row r="13" spans="1:6" s="87" customFormat="1" x14ac:dyDescent="0.25">
      <c r="A13" s="171" t="s">
        <v>238</v>
      </c>
      <c r="B13" s="158">
        <v>725.15</v>
      </c>
      <c r="C13" s="162" t="s">
        <v>241</v>
      </c>
      <c r="D13" s="162" t="s">
        <v>242</v>
      </c>
      <c r="E13" s="163" t="s">
        <v>211</v>
      </c>
      <c r="F13" s="3"/>
    </row>
    <row r="14" spans="1:6" s="87" customFormat="1" hidden="1" x14ac:dyDescent="0.25">
      <c r="A14" s="137"/>
      <c r="B14" s="134"/>
      <c r="C14" s="138"/>
      <c r="D14" s="138"/>
      <c r="E14" s="139"/>
      <c r="F14" s="3"/>
    </row>
    <row r="15" spans="1:6" ht="34.5" customHeight="1" x14ac:dyDescent="0.25">
      <c r="A15" s="88" t="s">
        <v>151</v>
      </c>
      <c r="B15" s="97">
        <f>SUM(B11:B14)</f>
        <v>968.18999999999994</v>
      </c>
      <c r="C15" s="106" t="str">
        <f>IF(SUBTOTAL(3,B11:B14)=SUBTOTAL(103,B11:B14),'Summary and sign-off'!$A$48,'Summary and sign-off'!$A$49)</f>
        <v>Check - there are no hidden rows with data</v>
      </c>
      <c r="D15" s="189" t="str">
        <f>IF('Summary and sign-off'!F59='Summary and sign-off'!F54,'Summary and sign-off'!A51,'Summary and sign-off'!A50)</f>
        <v>Check - each entry provides sufficient information</v>
      </c>
      <c r="E15" s="189"/>
      <c r="F15" s="37"/>
    </row>
    <row r="16" spans="1:6" ht="14.15" customHeight="1" x14ac:dyDescent="0.25">
      <c r="A16" s="38"/>
      <c r="B16" s="27"/>
      <c r="C16" s="20"/>
      <c r="D16" s="20"/>
      <c r="E16" s="20"/>
      <c r="F16" s="24"/>
    </row>
    <row r="17" spans="1:6" ht="13" x14ac:dyDescent="0.3">
      <c r="A17" s="21" t="s">
        <v>152</v>
      </c>
      <c r="B17" s="20"/>
      <c r="C17" s="20"/>
      <c r="D17" s="20"/>
      <c r="E17" s="20"/>
      <c r="F17" s="24"/>
    </row>
    <row r="18" spans="1:6" ht="12.65" customHeight="1" x14ac:dyDescent="0.25">
      <c r="A18" s="23" t="s">
        <v>131</v>
      </c>
      <c r="B18" s="20"/>
      <c r="C18" s="20"/>
      <c r="D18" s="20"/>
      <c r="E18" s="20"/>
      <c r="F18" s="24"/>
    </row>
    <row r="19" spans="1:6" ht="13" x14ac:dyDescent="0.3">
      <c r="A19" s="23" t="s">
        <v>79</v>
      </c>
      <c r="B19" s="25"/>
      <c r="C19" s="26"/>
      <c r="D19" s="26"/>
      <c r="E19" s="26"/>
      <c r="F19" s="27"/>
    </row>
    <row r="20" spans="1:6" x14ac:dyDescent="0.25">
      <c r="A20" s="31" t="s">
        <v>145</v>
      </c>
      <c r="B20" s="32"/>
      <c r="C20" s="27"/>
      <c r="D20" s="27"/>
      <c r="E20" s="27"/>
      <c r="F20" s="27"/>
    </row>
    <row r="21" spans="1:6" ht="12.75" customHeight="1" x14ac:dyDescent="0.25">
      <c r="A21" s="31" t="s">
        <v>146</v>
      </c>
      <c r="B21" s="39"/>
      <c r="C21" s="33"/>
      <c r="D21" s="33"/>
      <c r="E21" s="33"/>
      <c r="F21" s="33"/>
    </row>
    <row r="22" spans="1:6" x14ac:dyDescent="0.25">
      <c r="A22" s="38"/>
      <c r="B22" s="40"/>
      <c r="C22" s="20"/>
      <c r="D22" s="20"/>
      <c r="E22" s="20"/>
      <c r="F22" s="38"/>
    </row>
    <row r="23" spans="1:6" hidden="1" x14ac:dyDescent="0.25">
      <c r="A23" s="20"/>
      <c r="B23" s="20"/>
      <c r="C23" s="20"/>
      <c r="D23" s="20"/>
      <c r="E23" s="38"/>
    </row>
    <row r="24" spans="1:6" ht="12.75" hidden="1" customHeight="1" x14ac:dyDescent="0.25"/>
    <row r="25" spans="1:6" hidden="1" x14ac:dyDescent="0.25">
      <c r="A25" s="41"/>
      <c r="B25" s="41"/>
      <c r="C25" s="41"/>
      <c r="D25" s="41"/>
      <c r="E25" s="41"/>
      <c r="F25" s="24"/>
    </row>
    <row r="26" spans="1:6" hidden="1" x14ac:dyDescent="0.25">
      <c r="A26" s="41"/>
      <c r="B26" s="41"/>
      <c r="C26" s="41"/>
      <c r="D26" s="41"/>
      <c r="E26" s="41"/>
      <c r="F26" s="24"/>
    </row>
    <row r="27" spans="1:6" hidden="1" x14ac:dyDescent="0.25">
      <c r="A27" s="41"/>
      <c r="B27" s="41"/>
      <c r="C27" s="41"/>
      <c r="D27" s="41"/>
      <c r="E27" s="41"/>
      <c r="F27" s="24"/>
    </row>
    <row r="28" spans="1:6" hidden="1" x14ac:dyDescent="0.25">
      <c r="A28" s="41"/>
      <c r="B28" s="41"/>
      <c r="C28" s="41"/>
      <c r="D28" s="41"/>
      <c r="E28" s="41"/>
      <c r="F28" s="24"/>
    </row>
    <row r="29" spans="1:6" hidden="1" x14ac:dyDescent="0.25">
      <c r="A29" s="41"/>
      <c r="B29" s="41"/>
      <c r="C29" s="41"/>
      <c r="D29" s="41"/>
      <c r="E29" s="41"/>
      <c r="F29" s="24"/>
    </row>
    <row r="30" spans="1:6" hidden="1" x14ac:dyDescent="0.25"/>
    <row r="31" spans="1:6" hidden="1" x14ac:dyDescent="0.25"/>
    <row r="32" spans="1:6"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x14ac:dyDescent="0.25"/>
    <row r="42" x14ac:dyDescent="0.25"/>
    <row r="43" x14ac:dyDescent="0.25"/>
    <row r="44" x14ac:dyDescent="0.25"/>
    <row r="45" x14ac:dyDescent="0.25"/>
    <row r="46" x14ac:dyDescent="0.25"/>
    <row r="47" x14ac:dyDescent="0.25"/>
    <row r="48" x14ac:dyDescent="0.25"/>
    <row r="49" x14ac:dyDescent="0.25"/>
    <row r="50" x14ac:dyDescent="0.25"/>
  </sheetData>
  <sheetProtection sheet="1" formatCells="0" insertRows="0" deleteRows="0"/>
  <mergeCells count="10">
    <mergeCell ref="D15:E15"/>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4">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B11:B14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pageSetUpPr fitToPage="1"/>
  </sheetPr>
  <dimension ref="A1:J97"/>
  <sheetViews>
    <sheetView topLeftCell="A28" zoomScaleNormal="100" workbookViewId="0">
      <selection activeCell="E48" sqref="E48"/>
    </sheetView>
  </sheetViews>
  <sheetFormatPr defaultColWidth="0" defaultRowHeight="12.5" zeroHeight="1" x14ac:dyDescent="0.25"/>
  <cols>
    <col min="1" max="1" width="35.7265625" style="16" customWidth="1"/>
    <col min="2" max="2" width="46.81640625" style="16" customWidth="1"/>
    <col min="3" max="3" width="22.1796875" style="16" customWidth="1"/>
    <col min="4" max="4" width="25.453125" style="16" customWidth="1"/>
    <col min="5" max="6" width="35.7265625" style="16" customWidth="1"/>
    <col min="7" max="7" width="38" style="16" customWidth="1"/>
    <col min="8" max="10" width="9.1796875" style="16" hidden="1" customWidth="1"/>
    <col min="11" max="15" width="0" style="16" hidden="1" customWidth="1"/>
    <col min="16" max="16384" width="0" style="16" hidden="1"/>
  </cols>
  <sheetData>
    <row r="1" spans="1:7" ht="26.25" customHeight="1" x14ac:dyDescent="0.25">
      <c r="A1" s="185" t="s">
        <v>153</v>
      </c>
      <c r="B1" s="185"/>
      <c r="C1" s="185"/>
      <c r="D1" s="185"/>
      <c r="E1" s="185"/>
      <c r="F1" s="185"/>
    </row>
    <row r="2" spans="1:7" ht="21" customHeight="1" x14ac:dyDescent="0.25">
      <c r="A2" s="4" t="s">
        <v>52</v>
      </c>
      <c r="B2" s="188" t="str">
        <f>'Summary and sign-off'!B2:F2</f>
        <v>Ministry for Women</v>
      </c>
      <c r="C2" s="188"/>
      <c r="D2" s="188"/>
      <c r="E2" s="188"/>
      <c r="F2" s="188"/>
    </row>
    <row r="3" spans="1:7" ht="21" customHeight="1" x14ac:dyDescent="0.25">
      <c r="A3" s="4" t="s">
        <v>110</v>
      </c>
      <c r="B3" s="188" t="str">
        <f>'Summary and sign-off'!B3:F3</f>
        <v>Renee Graham</v>
      </c>
      <c r="C3" s="188"/>
      <c r="D3" s="188"/>
      <c r="E3" s="188"/>
      <c r="F3" s="188"/>
    </row>
    <row r="4" spans="1:7" ht="21" customHeight="1" x14ac:dyDescent="0.25">
      <c r="A4" s="4" t="s">
        <v>111</v>
      </c>
      <c r="B4" s="188">
        <f>'Summary and sign-off'!B4:F4</f>
        <v>43647</v>
      </c>
      <c r="C4" s="188"/>
      <c r="D4" s="188"/>
      <c r="E4" s="188"/>
      <c r="F4" s="188"/>
    </row>
    <row r="5" spans="1:7" ht="21" customHeight="1" x14ac:dyDescent="0.25">
      <c r="A5" s="4" t="s">
        <v>112</v>
      </c>
      <c r="B5" s="188">
        <f>'Summary and sign-off'!B5:F5</f>
        <v>44012</v>
      </c>
      <c r="C5" s="188"/>
      <c r="D5" s="188"/>
      <c r="E5" s="188"/>
      <c r="F5" s="188"/>
    </row>
    <row r="6" spans="1:7" ht="21" customHeight="1" x14ac:dyDescent="0.25">
      <c r="A6" s="4" t="s">
        <v>154</v>
      </c>
      <c r="B6" s="183" t="s">
        <v>80</v>
      </c>
      <c r="C6" s="183"/>
      <c r="D6" s="183"/>
      <c r="E6" s="183"/>
      <c r="F6" s="183"/>
    </row>
    <row r="7" spans="1:7" ht="21" customHeight="1" x14ac:dyDescent="0.25">
      <c r="A7" s="4" t="s">
        <v>56</v>
      </c>
      <c r="B7" s="183" t="s">
        <v>83</v>
      </c>
      <c r="C7" s="183"/>
      <c r="D7" s="183"/>
      <c r="E7" s="183"/>
      <c r="F7" s="183"/>
    </row>
    <row r="8" spans="1:7" ht="36" customHeight="1" x14ac:dyDescent="0.25">
      <c r="A8" s="192" t="s">
        <v>155</v>
      </c>
      <c r="B8" s="192"/>
      <c r="C8" s="192"/>
      <c r="D8" s="192"/>
      <c r="E8" s="192"/>
      <c r="F8" s="192"/>
    </row>
    <row r="9" spans="1:7" ht="36" customHeight="1" x14ac:dyDescent="0.25">
      <c r="A9" s="200" t="s">
        <v>156</v>
      </c>
      <c r="B9" s="201"/>
      <c r="C9" s="201"/>
      <c r="D9" s="201"/>
      <c r="E9" s="201"/>
      <c r="F9" s="201"/>
    </row>
    <row r="10" spans="1:7" ht="39" customHeight="1" x14ac:dyDescent="0.25">
      <c r="A10" s="35" t="s">
        <v>117</v>
      </c>
      <c r="B10" s="151" t="s">
        <v>157</v>
      </c>
      <c r="C10" s="151" t="s">
        <v>158</v>
      </c>
      <c r="D10" s="151" t="s">
        <v>159</v>
      </c>
      <c r="E10" s="151" t="s">
        <v>160</v>
      </c>
      <c r="F10" s="151" t="s">
        <v>161</v>
      </c>
    </row>
    <row r="11" spans="1:7" s="87" customFormat="1" hidden="1" x14ac:dyDescent="0.25">
      <c r="A11" s="133"/>
      <c r="B11" s="138"/>
      <c r="C11" s="140"/>
      <c r="D11" s="138"/>
      <c r="E11" s="141"/>
      <c r="F11" s="139"/>
    </row>
    <row r="12" spans="1:7" s="87" customFormat="1" x14ac:dyDescent="0.25">
      <c r="A12" s="133">
        <v>43649</v>
      </c>
      <c r="B12" s="138" t="s">
        <v>199</v>
      </c>
      <c r="C12" s="140" t="s">
        <v>96</v>
      </c>
      <c r="D12" s="138" t="s">
        <v>178</v>
      </c>
      <c r="E12" s="141" t="s">
        <v>91</v>
      </c>
      <c r="F12" s="139"/>
    </row>
    <row r="13" spans="1:7" s="87" customFormat="1" x14ac:dyDescent="0.25">
      <c r="A13" s="157">
        <v>43676</v>
      </c>
      <c r="B13" s="164" t="s">
        <v>229</v>
      </c>
      <c r="C13" s="165" t="s">
        <v>97</v>
      </c>
      <c r="D13" s="164" t="s">
        <v>171</v>
      </c>
      <c r="E13" s="166" t="s">
        <v>91</v>
      </c>
      <c r="F13" s="167"/>
      <c r="G13" s="174" t="s">
        <v>232</v>
      </c>
    </row>
    <row r="14" spans="1:7" s="87" customFormat="1" x14ac:dyDescent="0.25">
      <c r="A14" s="157">
        <v>43713</v>
      </c>
      <c r="B14" s="164" t="s">
        <v>169</v>
      </c>
      <c r="C14" s="165" t="s">
        <v>97</v>
      </c>
      <c r="D14" s="164" t="s">
        <v>170</v>
      </c>
      <c r="E14" s="166" t="s">
        <v>95</v>
      </c>
      <c r="F14" s="167"/>
      <c r="G14" s="174" t="s">
        <v>232</v>
      </c>
    </row>
    <row r="15" spans="1:7" s="87" customFormat="1" ht="25" x14ac:dyDescent="0.25">
      <c r="A15" s="157">
        <v>43693</v>
      </c>
      <c r="B15" s="164" t="s">
        <v>230</v>
      </c>
      <c r="C15" s="165" t="s">
        <v>97</v>
      </c>
      <c r="D15" s="164" t="s">
        <v>172</v>
      </c>
      <c r="E15" s="166" t="s">
        <v>95</v>
      </c>
      <c r="F15" s="167"/>
      <c r="G15" s="174" t="s">
        <v>232</v>
      </c>
    </row>
    <row r="16" spans="1:7" s="87" customFormat="1" ht="25" x14ac:dyDescent="0.25">
      <c r="A16" s="157">
        <v>43698</v>
      </c>
      <c r="B16" s="164" t="s">
        <v>173</v>
      </c>
      <c r="C16" s="165" t="s">
        <v>97</v>
      </c>
      <c r="D16" s="164" t="s">
        <v>172</v>
      </c>
      <c r="E16" s="166" t="s">
        <v>91</v>
      </c>
      <c r="F16" s="167"/>
    </row>
    <row r="17" spans="1:7" s="87" customFormat="1" ht="25" x14ac:dyDescent="0.25">
      <c r="A17" s="157">
        <v>43692</v>
      </c>
      <c r="B17" s="164" t="s">
        <v>174</v>
      </c>
      <c r="C17" s="165" t="s">
        <v>96</v>
      </c>
      <c r="D17" s="164" t="s">
        <v>175</v>
      </c>
      <c r="E17" s="166"/>
      <c r="F17" s="167" t="s">
        <v>223</v>
      </c>
    </row>
    <row r="18" spans="1:7" s="87" customFormat="1" x14ac:dyDescent="0.25">
      <c r="A18" s="157">
        <v>43705</v>
      </c>
      <c r="B18" s="164" t="s">
        <v>176</v>
      </c>
      <c r="C18" s="165" t="s">
        <v>96</v>
      </c>
      <c r="D18" s="164" t="s">
        <v>177</v>
      </c>
      <c r="E18" s="166" t="s">
        <v>92</v>
      </c>
      <c r="F18" s="167"/>
    </row>
    <row r="19" spans="1:7" s="87" customFormat="1" x14ac:dyDescent="0.25">
      <c r="A19" s="157">
        <v>43720</v>
      </c>
      <c r="B19" s="164" t="s">
        <v>179</v>
      </c>
      <c r="C19" s="165" t="s">
        <v>96</v>
      </c>
      <c r="D19" s="164" t="s">
        <v>178</v>
      </c>
      <c r="E19" s="166" t="s">
        <v>91</v>
      </c>
      <c r="F19" s="167"/>
    </row>
    <row r="20" spans="1:7" s="87" customFormat="1" ht="25" x14ac:dyDescent="0.25">
      <c r="A20" s="157">
        <v>43683</v>
      </c>
      <c r="B20" s="164" t="s">
        <v>180</v>
      </c>
      <c r="C20" s="165" t="s">
        <v>97</v>
      </c>
      <c r="D20" s="164" t="s">
        <v>181</v>
      </c>
      <c r="E20" s="166" t="s">
        <v>91</v>
      </c>
      <c r="F20" s="167"/>
    </row>
    <row r="21" spans="1:7" s="87" customFormat="1" ht="25" x14ac:dyDescent="0.25">
      <c r="A21" s="157">
        <v>43714</v>
      </c>
      <c r="B21" s="164" t="s">
        <v>182</v>
      </c>
      <c r="C21" s="165" t="s">
        <v>97</v>
      </c>
      <c r="D21" s="164" t="s">
        <v>183</v>
      </c>
      <c r="E21" s="166" t="s">
        <v>91</v>
      </c>
      <c r="F21" s="167"/>
    </row>
    <row r="22" spans="1:7" s="87" customFormat="1" x14ac:dyDescent="0.25">
      <c r="A22" s="157">
        <v>43738</v>
      </c>
      <c r="B22" s="164" t="s">
        <v>184</v>
      </c>
      <c r="C22" s="165" t="s">
        <v>97</v>
      </c>
      <c r="D22" s="164" t="s">
        <v>185</v>
      </c>
      <c r="E22" s="166" t="s">
        <v>91</v>
      </c>
      <c r="F22" s="167"/>
    </row>
    <row r="23" spans="1:7" s="87" customFormat="1" ht="25" x14ac:dyDescent="0.25">
      <c r="A23" s="169">
        <v>43754</v>
      </c>
      <c r="B23" s="164" t="s">
        <v>186</v>
      </c>
      <c r="C23" s="165" t="s">
        <v>96</v>
      </c>
      <c r="D23" s="164" t="s">
        <v>187</v>
      </c>
      <c r="E23" s="166" t="s">
        <v>91</v>
      </c>
      <c r="F23" s="167"/>
    </row>
    <row r="24" spans="1:7" s="87" customFormat="1" ht="25" x14ac:dyDescent="0.25">
      <c r="A24" s="157">
        <v>43768</v>
      </c>
      <c r="B24" s="164" t="s">
        <v>188</v>
      </c>
      <c r="C24" s="165" t="s">
        <v>97</v>
      </c>
      <c r="D24" s="164" t="s">
        <v>189</v>
      </c>
      <c r="E24" s="166" t="s">
        <v>91</v>
      </c>
      <c r="F24" s="167"/>
    </row>
    <row r="25" spans="1:7" s="87" customFormat="1" ht="25" x14ac:dyDescent="0.25">
      <c r="A25" s="157">
        <v>43759</v>
      </c>
      <c r="B25" s="164" t="s">
        <v>190</v>
      </c>
      <c r="C25" s="165" t="s">
        <v>96</v>
      </c>
      <c r="D25" s="164" t="s">
        <v>191</v>
      </c>
      <c r="E25" s="166" t="s">
        <v>91</v>
      </c>
      <c r="F25" s="167" t="s">
        <v>224</v>
      </c>
    </row>
    <row r="26" spans="1:7" s="87" customFormat="1" x14ac:dyDescent="0.25">
      <c r="A26" s="157">
        <v>43755</v>
      </c>
      <c r="B26" s="164" t="s">
        <v>192</v>
      </c>
      <c r="C26" s="165" t="s">
        <v>97</v>
      </c>
      <c r="D26" s="164" t="s">
        <v>193</v>
      </c>
      <c r="E26" s="166" t="s">
        <v>91</v>
      </c>
      <c r="F26" s="167"/>
    </row>
    <row r="27" spans="1:7" s="87" customFormat="1" ht="25" x14ac:dyDescent="0.25">
      <c r="A27" s="157">
        <v>43761</v>
      </c>
      <c r="B27" s="178" t="s">
        <v>194</v>
      </c>
      <c r="C27" s="165" t="s">
        <v>97</v>
      </c>
      <c r="D27" s="178" t="s">
        <v>235</v>
      </c>
      <c r="E27" s="166" t="s">
        <v>91</v>
      </c>
      <c r="F27" s="179" t="s">
        <v>232</v>
      </c>
      <c r="G27" s="174" t="s">
        <v>232</v>
      </c>
    </row>
    <row r="28" spans="1:7" s="87" customFormat="1" ht="13" x14ac:dyDescent="0.25">
      <c r="A28" s="157">
        <v>43776</v>
      </c>
      <c r="B28" s="164" t="s">
        <v>195</v>
      </c>
      <c r="C28" s="165" t="s">
        <v>97</v>
      </c>
      <c r="D28" s="164" t="s">
        <v>196</v>
      </c>
      <c r="E28" s="166" t="s">
        <v>91</v>
      </c>
      <c r="F28" s="170"/>
    </row>
    <row r="29" spans="1:7" s="87" customFormat="1" ht="13" x14ac:dyDescent="0.25">
      <c r="A29" s="157">
        <v>43810</v>
      </c>
      <c r="B29" s="164" t="s">
        <v>197</v>
      </c>
      <c r="C29" s="165" t="s">
        <v>96</v>
      </c>
      <c r="D29" s="164" t="s">
        <v>189</v>
      </c>
      <c r="E29" s="166" t="s">
        <v>91</v>
      </c>
      <c r="F29" s="170"/>
    </row>
    <row r="30" spans="1:7" s="87" customFormat="1" ht="25" x14ac:dyDescent="0.25">
      <c r="A30" s="157">
        <v>43804</v>
      </c>
      <c r="B30" s="164" t="s">
        <v>243</v>
      </c>
      <c r="C30" s="165" t="s">
        <v>97</v>
      </c>
      <c r="D30" s="164" t="s">
        <v>198</v>
      </c>
      <c r="E30" s="166" t="s">
        <v>91</v>
      </c>
      <c r="F30" s="170"/>
      <c r="G30" s="174" t="s">
        <v>232</v>
      </c>
    </row>
    <row r="31" spans="1:7" s="87" customFormat="1" ht="13" x14ac:dyDescent="0.25">
      <c r="A31" s="157">
        <v>43867</v>
      </c>
      <c r="B31" s="164" t="s">
        <v>200</v>
      </c>
      <c r="C31" s="165" t="s">
        <v>96</v>
      </c>
      <c r="D31" s="164" t="s">
        <v>201</v>
      </c>
      <c r="E31" s="166" t="s">
        <v>90</v>
      </c>
      <c r="F31" s="170"/>
      <c r="G31" s="174"/>
    </row>
    <row r="32" spans="1:7" s="87" customFormat="1" ht="25" x14ac:dyDescent="0.25">
      <c r="A32" s="157">
        <v>43872</v>
      </c>
      <c r="B32" s="164" t="s">
        <v>202</v>
      </c>
      <c r="C32" s="165" t="s">
        <v>96</v>
      </c>
      <c r="D32" s="164" t="s">
        <v>270</v>
      </c>
      <c r="E32" s="166" t="s">
        <v>91</v>
      </c>
      <c r="F32" s="170"/>
    </row>
    <row r="33" spans="1:7" s="87" customFormat="1" ht="13" x14ac:dyDescent="0.25">
      <c r="A33" s="180">
        <v>43893</v>
      </c>
      <c r="B33" s="164" t="s">
        <v>203</v>
      </c>
      <c r="C33" s="165" t="s">
        <v>96</v>
      </c>
      <c r="D33" s="164" t="s">
        <v>204</v>
      </c>
      <c r="E33" s="166" t="s">
        <v>91</v>
      </c>
      <c r="F33" s="170"/>
    </row>
    <row r="34" spans="1:7" s="87" customFormat="1" ht="13" x14ac:dyDescent="0.25">
      <c r="A34" s="180" t="s">
        <v>269</v>
      </c>
      <c r="B34" s="181" t="s">
        <v>260</v>
      </c>
      <c r="C34" s="165" t="s">
        <v>96</v>
      </c>
      <c r="D34" s="181" t="s">
        <v>252</v>
      </c>
      <c r="E34" s="166" t="s">
        <v>91</v>
      </c>
      <c r="F34" s="170"/>
    </row>
    <row r="35" spans="1:7" s="87" customFormat="1" ht="13" x14ac:dyDescent="0.25">
      <c r="A35" s="180"/>
      <c r="B35" s="181" t="s">
        <v>261</v>
      </c>
      <c r="C35" s="165" t="s">
        <v>96</v>
      </c>
      <c r="D35" s="181" t="s">
        <v>253</v>
      </c>
      <c r="E35" s="166" t="s">
        <v>91</v>
      </c>
      <c r="F35" s="170"/>
    </row>
    <row r="36" spans="1:7" s="87" customFormat="1" ht="13" x14ac:dyDescent="0.25">
      <c r="A36" s="180"/>
      <c r="B36" s="181" t="s">
        <v>262</v>
      </c>
      <c r="C36" s="165" t="s">
        <v>96</v>
      </c>
      <c r="D36" s="181" t="s">
        <v>254</v>
      </c>
      <c r="E36" s="166" t="s">
        <v>91</v>
      </c>
      <c r="F36" s="170"/>
    </row>
    <row r="37" spans="1:7" s="87" customFormat="1" ht="13" x14ac:dyDescent="0.25">
      <c r="A37" s="180"/>
      <c r="B37" s="181" t="s">
        <v>263</v>
      </c>
      <c r="C37" s="165" t="s">
        <v>96</v>
      </c>
      <c r="D37" s="181" t="s">
        <v>255</v>
      </c>
      <c r="E37" s="166" t="s">
        <v>91</v>
      </c>
      <c r="F37" s="170"/>
    </row>
    <row r="38" spans="1:7" s="87" customFormat="1" ht="13" x14ac:dyDescent="0.25">
      <c r="A38" s="180"/>
      <c r="B38" s="181" t="s">
        <v>264</v>
      </c>
      <c r="C38" s="165" t="s">
        <v>96</v>
      </c>
      <c r="D38" s="181" t="s">
        <v>256</v>
      </c>
      <c r="E38" s="166" t="s">
        <v>91</v>
      </c>
      <c r="F38" s="170"/>
    </row>
    <row r="39" spans="1:7" s="87" customFormat="1" ht="25" x14ac:dyDescent="0.25">
      <c r="A39" s="180"/>
      <c r="B39" s="181" t="s">
        <v>265</v>
      </c>
      <c r="C39" s="165" t="s">
        <v>96</v>
      </c>
      <c r="D39" s="181" t="s">
        <v>257</v>
      </c>
      <c r="E39" s="166" t="s">
        <v>91</v>
      </c>
      <c r="F39" s="170"/>
    </row>
    <row r="40" spans="1:7" s="87" customFormat="1" ht="13" x14ac:dyDescent="0.25">
      <c r="A40" s="180"/>
      <c r="B40" s="181" t="s">
        <v>266</v>
      </c>
      <c r="C40" s="165" t="s">
        <v>96</v>
      </c>
      <c r="D40" s="181" t="s">
        <v>258</v>
      </c>
      <c r="E40" s="166" t="s">
        <v>91</v>
      </c>
      <c r="F40" s="170"/>
    </row>
    <row r="41" spans="1:7" s="87" customFormat="1" ht="13" x14ac:dyDescent="0.25">
      <c r="A41" s="180"/>
      <c r="B41" s="181" t="s">
        <v>267</v>
      </c>
      <c r="C41" s="165" t="s">
        <v>96</v>
      </c>
      <c r="D41" s="181" t="s">
        <v>258</v>
      </c>
      <c r="E41" s="166" t="s">
        <v>91</v>
      </c>
      <c r="F41" s="170"/>
    </row>
    <row r="42" spans="1:7" s="87" customFormat="1" ht="13" x14ac:dyDescent="0.25">
      <c r="A42" s="180">
        <v>43760</v>
      </c>
      <c r="B42" s="181" t="s">
        <v>268</v>
      </c>
      <c r="C42" s="165" t="s">
        <v>96</v>
      </c>
      <c r="D42" s="181" t="s">
        <v>259</v>
      </c>
      <c r="E42" s="166" t="s">
        <v>91</v>
      </c>
      <c r="F42" s="170"/>
    </row>
    <row r="43" spans="1:7" s="87" customFormat="1" ht="13" x14ac:dyDescent="0.25">
      <c r="A43" s="180"/>
      <c r="B43" s="164"/>
      <c r="C43" s="165"/>
      <c r="D43" s="164"/>
      <c r="E43" s="166"/>
      <c r="F43" s="170"/>
    </row>
    <row r="44" spans="1:7" s="87" customFormat="1" ht="13" x14ac:dyDescent="0.25">
      <c r="A44" s="180"/>
      <c r="B44" s="164"/>
      <c r="C44" s="165"/>
      <c r="D44" s="164"/>
      <c r="E44" s="166"/>
      <c r="F44" s="170"/>
    </row>
    <row r="45" spans="1:7" s="87" customFormat="1" hidden="1" x14ac:dyDescent="0.25">
      <c r="A45" s="133"/>
      <c r="B45" s="138"/>
      <c r="C45" s="140"/>
      <c r="D45" s="138"/>
      <c r="E45" s="141"/>
      <c r="F45" s="139"/>
    </row>
    <row r="46" spans="1:7" ht="34.5" customHeight="1" x14ac:dyDescent="0.25">
      <c r="A46" s="152" t="s">
        <v>162</v>
      </c>
      <c r="B46" s="153" t="s">
        <v>163</v>
      </c>
      <c r="C46" s="154">
        <f>C47+C48</f>
        <v>31</v>
      </c>
      <c r="D46" s="155" t="str">
        <f>IF(SUBTOTAL(3,C11:C45)=SUBTOTAL(103,C11:C45),'Summary and sign-off'!$A$48,'Summary and sign-off'!$A$49)</f>
        <v>Check - there are no hidden rows with data</v>
      </c>
      <c r="E46" s="189" t="str">
        <f>IF('Summary and sign-off'!F60='Summary and sign-off'!F54,'Summary and sign-off'!A52,'Summary and sign-off'!A50)</f>
        <v>Not all lines have an entry for "Description", "Was the gift accepted?" and "Estimated value in NZ$"</v>
      </c>
      <c r="F46" s="189"/>
      <c r="G46" s="87"/>
    </row>
    <row r="47" spans="1:7" ht="25.5" customHeight="1" x14ac:dyDescent="0.35">
      <c r="A47" s="89"/>
      <c r="B47" s="90" t="s">
        <v>96</v>
      </c>
      <c r="C47" s="91">
        <f>COUNTIF(C11:C45,'Summary and sign-off'!A45)</f>
        <v>19</v>
      </c>
      <c r="D47" s="17"/>
      <c r="E47" s="18"/>
      <c r="F47" s="19"/>
    </row>
    <row r="48" spans="1:7" ht="25.5" customHeight="1" x14ac:dyDescent="0.35">
      <c r="A48" s="89"/>
      <c r="B48" s="90" t="s">
        <v>97</v>
      </c>
      <c r="C48" s="91">
        <f>COUNTIF(C11:C45,'Summary and sign-off'!A46)</f>
        <v>12</v>
      </c>
      <c r="D48" s="17"/>
      <c r="E48" s="18"/>
      <c r="F48" s="19"/>
    </row>
    <row r="49" spans="1:6" ht="13" x14ac:dyDescent="0.3">
      <c r="A49" s="20"/>
      <c r="B49" s="21"/>
      <c r="C49" s="20"/>
      <c r="D49" s="22"/>
      <c r="E49" s="22"/>
      <c r="F49" s="20"/>
    </row>
    <row r="50" spans="1:6" ht="13" x14ac:dyDescent="0.3">
      <c r="A50" s="21" t="s">
        <v>152</v>
      </c>
      <c r="B50" s="21"/>
      <c r="C50" s="21"/>
      <c r="D50" s="21"/>
      <c r="E50" s="21"/>
      <c r="F50" s="21"/>
    </row>
    <row r="51" spans="1:6" ht="12.65" customHeight="1" x14ac:dyDescent="0.25">
      <c r="A51" s="23" t="s">
        <v>131</v>
      </c>
      <c r="B51" s="20"/>
      <c r="C51" s="20"/>
      <c r="D51" s="20"/>
      <c r="E51" s="20"/>
      <c r="F51" s="24"/>
    </row>
    <row r="52" spans="1:6" ht="13" x14ac:dyDescent="0.3">
      <c r="A52" s="23" t="s">
        <v>79</v>
      </c>
      <c r="B52" s="25"/>
      <c r="C52" s="26"/>
      <c r="D52" s="26"/>
      <c r="E52" s="26"/>
      <c r="F52" s="27"/>
    </row>
    <row r="53" spans="1:6" ht="13" x14ac:dyDescent="0.3">
      <c r="A53" s="23" t="s">
        <v>164</v>
      </c>
      <c r="B53" s="28"/>
      <c r="C53" s="28"/>
      <c r="D53" s="28"/>
      <c r="E53" s="28"/>
      <c r="F53" s="28"/>
    </row>
    <row r="54" spans="1:6" ht="12.75" customHeight="1" x14ac:dyDescent="0.25">
      <c r="A54" s="23" t="s">
        <v>165</v>
      </c>
      <c r="B54" s="20"/>
      <c r="C54" s="20"/>
      <c r="D54" s="20"/>
      <c r="E54" s="20"/>
      <c r="F54" s="20"/>
    </row>
    <row r="55" spans="1:6" ht="13" customHeight="1" x14ac:dyDescent="0.25">
      <c r="A55" s="29" t="s">
        <v>166</v>
      </c>
      <c r="B55" s="30"/>
      <c r="C55" s="30"/>
      <c r="D55" s="30"/>
      <c r="E55" s="30"/>
      <c r="F55" s="30"/>
    </row>
    <row r="56" spans="1:6" x14ac:dyDescent="0.25">
      <c r="A56" s="31" t="s">
        <v>167</v>
      </c>
      <c r="B56" s="32"/>
      <c r="C56" s="27"/>
      <c r="D56" s="27"/>
      <c r="E56" s="27"/>
      <c r="F56" s="27"/>
    </row>
    <row r="57" spans="1:6" ht="12.75" customHeight="1" x14ac:dyDescent="0.25">
      <c r="A57" s="31" t="s">
        <v>146</v>
      </c>
      <c r="B57" s="23"/>
      <c r="C57" s="33"/>
      <c r="D57" s="33"/>
      <c r="E57" s="33"/>
      <c r="F57" s="33"/>
    </row>
    <row r="58" spans="1:6" ht="12.75" customHeight="1" x14ac:dyDescent="0.25">
      <c r="A58" s="23"/>
      <c r="B58" s="23"/>
      <c r="C58" s="33"/>
      <c r="D58" s="33"/>
      <c r="E58" s="33"/>
      <c r="F58" s="33"/>
    </row>
    <row r="59" spans="1:6" ht="12.75" hidden="1" customHeight="1" x14ac:dyDescent="0.25">
      <c r="A59" s="23"/>
      <c r="B59" s="23"/>
      <c r="C59" s="33"/>
      <c r="D59" s="33"/>
      <c r="E59" s="33"/>
      <c r="F59" s="33"/>
    </row>
    <row r="60" spans="1:6" hidden="1" x14ac:dyDescent="0.25"/>
    <row r="61" spans="1:6" hidden="1" x14ac:dyDescent="0.25"/>
    <row r="62" spans="1:6" ht="13" hidden="1" x14ac:dyDescent="0.3">
      <c r="A62" s="21"/>
      <c r="B62" s="21"/>
      <c r="C62" s="21"/>
      <c r="D62" s="21"/>
      <c r="E62" s="21"/>
      <c r="F62" s="21"/>
    </row>
    <row r="63" spans="1:6" ht="13" hidden="1" x14ac:dyDescent="0.3">
      <c r="A63" s="21"/>
      <c r="B63" s="21"/>
      <c r="C63" s="21"/>
      <c r="D63" s="21"/>
      <c r="E63" s="21"/>
      <c r="F63" s="21"/>
    </row>
    <row r="64" spans="1:6" ht="13" hidden="1" x14ac:dyDescent="0.3">
      <c r="A64" s="21"/>
      <c r="B64" s="21"/>
      <c r="C64" s="21"/>
      <c r="D64" s="21"/>
      <c r="E64" s="21"/>
      <c r="F64" s="21"/>
    </row>
    <row r="65" spans="1:6" ht="13" hidden="1" x14ac:dyDescent="0.3">
      <c r="A65" s="21"/>
      <c r="B65" s="21"/>
      <c r="C65" s="21"/>
      <c r="D65" s="21"/>
      <c r="E65" s="21"/>
      <c r="F65" s="21"/>
    </row>
    <row r="66" spans="1:6" ht="13" hidden="1" x14ac:dyDescent="0.3">
      <c r="A66" s="21"/>
      <c r="B66" s="21"/>
      <c r="C66" s="21"/>
      <c r="D66" s="21"/>
      <c r="E66" s="21"/>
      <c r="F66" s="21"/>
    </row>
    <row r="67" spans="1:6" hidden="1" x14ac:dyDescent="0.25"/>
    <row r="68" spans="1:6" hidden="1" x14ac:dyDescent="0.25"/>
    <row r="69" spans="1:6" hidden="1" x14ac:dyDescent="0.25"/>
    <row r="70" spans="1:6" hidden="1" x14ac:dyDescent="0.25"/>
    <row r="71" spans="1:6" hidden="1" x14ac:dyDescent="0.25"/>
    <row r="72" spans="1:6" hidden="1" x14ac:dyDescent="0.25"/>
    <row r="73" spans="1:6" hidden="1" x14ac:dyDescent="0.25"/>
    <row r="74" spans="1:6" hidden="1" x14ac:dyDescent="0.25"/>
    <row r="75" spans="1:6" hidden="1" x14ac:dyDescent="0.25"/>
    <row r="76" spans="1:6" hidden="1" x14ac:dyDescent="0.25"/>
    <row r="77" spans="1:6" hidden="1" x14ac:dyDescent="0.25"/>
    <row r="78" spans="1:6" hidden="1" x14ac:dyDescent="0.25"/>
    <row r="79" spans="1:6" hidden="1" x14ac:dyDescent="0.25"/>
    <row r="80" spans="1:6" hidden="1" x14ac:dyDescent="0.25"/>
    <row r="81" hidden="1" x14ac:dyDescent="0.25"/>
    <row r="82" hidden="1" x14ac:dyDescent="0.25"/>
    <row r="83" hidden="1" x14ac:dyDescent="0.25"/>
    <row r="84" hidden="1" x14ac:dyDescent="0.25"/>
    <row r="85" hidden="1" x14ac:dyDescent="0.25"/>
    <row r="86" hidden="1"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sheetData>
  <sheetProtection sheet="1" formatCells="0" insertRows="0" deleteRows="0"/>
  <dataConsolidate/>
  <mergeCells count="10">
    <mergeCell ref="E46:F46"/>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12 A45">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A44">
      <formula1>$B$4</formula1>
      <formula2>$B$5</formula2>
    </dataValidation>
  </dataValidations>
  <printOptions gridLines="1"/>
  <pageMargins left="0.31496062992125984" right="0.31496062992125984" top="0" bottom="0" header="0.31496062992125984" footer="0.31496062992125984"/>
  <pageSetup paperSize="9" scale="71"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B7:F7</xm:sqref>
        </x14:dataValidation>
        <x14:dataValidation type="list" allowBlank="1" showInputMessage="1" showErrorMessage="1" error="Use the drop down list (at the right of the cell)">
          <x14:formula1>
            <xm:f>'Summary and sign-off'!$A$45:$A$46</xm:f>
          </x14:formula1>
          <xm:sqref>C11:C45</xm:sqref>
        </x14:dataValidation>
        <x14:dataValidation type="list" errorStyle="information" operator="greaterThan" allowBlank="1" showInputMessage="1" prompt="Provide specific $ value if possible">
          <x14:formula1>
            <xm:f>'Summary and sign-off'!$A$39:$A$44</xm:f>
          </x14:formula1>
          <xm:sqref>E11:E45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149" ma:contentTypeDescription="" ma:contentTypeScope="" ma:versionID="c4f1a3949722396ccc74c925703dd5ab">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F579D7F4-D0D7-4BCB-BBEA-E7C37A64913E}">
  <ds:schemaRefs>
    <ds:schemaRef ds:uri="http://schemas.openxmlformats.org/package/2006/metadata/core-properties"/>
    <ds:schemaRef ds:uri="http://purl.org/dc/terms/"/>
    <ds:schemaRef ds:uri="http://schemas.microsoft.com/office/2006/documentManagement/types"/>
    <ds:schemaRef ds:uri="http://schemas.microsoft.com/office/2006/metadata/properties"/>
    <ds:schemaRef ds:uri="http://purl.org/dc/elements/1.1/"/>
    <ds:schemaRef ds:uri="12165527-d881-4234-97f9-ee139a3f0c31"/>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5409EB03-4EF2-44FB-838F-B275048CB6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4.xml><?xml version="1.0" encoding="utf-8"?>
<ds:datastoreItem xmlns:ds="http://schemas.openxmlformats.org/officeDocument/2006/customXml" ds:itemID="{239DBCAB-6875-4133-81DD-45924FC1DF38}">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Windows User</cp:lastModifiedBy>
  <cp:revision/>
  <cp:lastPrinted>2020-07-28T05:43:44Z</cp:lastPrinted>
  <dcterms:created xsi:type="dcterms:W3CDTF">2010-10-17T20:59:02Z</dcterms:created>
  <dcterms:modified xsi:type="dcterms:W3CDTF">2020-07-30T02:29:09Z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ies>
</file>