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nzmfw-my.sharepoint.com/personal/alex_feinson_women_govt_nz/Documents/Desktop/Working/"/>
    </mc:Choice>
  </mc:AlternateContent>
  <xr:revisionPtr revIDLastSave="137" documentId="8_{C998EE37-EC8E-4B64-9266-E3FF0D7F68ED}" xr6:coauthVersionLast="47" xr6:coauthVersionMax="47" xr10:uidLastSave="{63A3628D-148A-475E-AC6A-0D21352BF662}"/>
  <bookViews>
    <workbookView xWindow="14250" yWindow="-16365" windowWidth="29130" windowHeight="15810" activeTab="3" xr2:uid="{64260329-602F-4514-ACA7-8F8FC9AD69BB}"/>
  </bookViews>
  <sheets>
    <sheet name="Gender by Agency" sheetId="2" r:id="rId1"/>
    <sheet name="Gender by Portfolio" sheetId="3" r:id="rId2"/>
    <sheet name="Ethnicity by Agency" sheetId="4" r:id="rId3"/>
    <sheet name="Ethnicity by Portfolio" sheetId="5" r:id="rId4"/>
    <sheet name="Sheet2" sheetId="7" state="hidden"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5" l="1"/>
  <c r="G52" i="3"/>
  <c r="C59" i="5"/>
  <c r="C58" i="5"/>
  <c r="C57" i="5"/>
  <c r="C56" i="5"/>
  <c r="C55" i="5"/>
  <c r="C54" i="5"/>
  <c r="C53" i="5"/>
  <c r="C51" i="5"/>
  <c r="C50" i="5"/>
  <c r="C49" i="5"/>
  <c r="C48" i="5"/>
  <c r="C47" i="5"/>
  <c r="C46" i="5"/>
  <c r="C45" i="5"/>
  <c r="C44" i="5"/>
  <c r="C43" i="5"/>
  <c r="C42" i="5"/>
  <c r="C41" i="5"/>
  <c r="C40" i="5"/>
  <c r="C39" i="5"/>
  <c r="C37" i="5"/>
  <c r="C36" i="5"/>
  <c r="C35" i="5"/>
  <c r="C34" i="5"/>
  <c r="C33" i="5"/>
  <c r="C32" i="5"/>
  <c r="C31" i="5"/>
  <c r="C30" i="5"/>
  <c r="C29" i="5"/>
  <c r="C28" i="5"/>
  <c r="C27" i="5"/>
  <c r="C26" i="5"/>
  <c r="C25" i="5"/>
  <c r="C24" i="5"/>
  <c r="C23" i="5"/>
  <c r="C22" i="5"/>
  <c r="C21" i="5"/>
  <c r="C20" i="5"/>
  <c r="C19" i="5"/>
  <c r="C17" i="5"/>
  <c r="C15" i="5"/>
  <c r="C14" i="5"/>
  <c r="C13" i="5"/>
  <c r="C12" i="5"/>
  <c r="C10" i="5"/>
  <c r="C9" i="5"/>
  <c r="C8" i="5"/>
  <c r="C7" i="5"/>
  <c r="C6" i="5"/>
  <c r="C5" i="5"/>
  <c r="C4" i="5"/>
  <c r="E60" i="3"/>
  <c r="D60" i="3"/>
  <c r="G60" i="3" s="1"/>
  <c r="F60" i="3"/>
  <c r="C60" i="3"/>
  <c r="G59" i="3"/>
  <c r="G58" i="3"/>
  <c r="G57" i="3"/>
  <c r="G56" i="3"/>
  <c r="G55" i="3"/>
  <c r="G54" i="3"/>
  <c r="G53"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D34" i="2"/>
  <c r="C34" i="2"/>
  <c r="E34" i="2"/>
  <c r="B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alcChain>
</file>

<file path=xl/sharedStrings.xml><?xml version="1.0" encoding="utf-8"?>
<sst xmlns="http://schemas.openxmlformats.org/spreadsheetml/2006/main" count="215" uniqueCount="116">
  <si>
    <t>Percentage of Women</t>
  </si>
  <si>
    <t>Administering Agency</t>
  </si>
  <si>
    <t># Boards</t>
  </si>
  <si>
    <t>Ministerial Appointed Members</t>
  </si>
  <si>
    <t>Women Ministerial Appointed Members</t>
  </si>
  <si>
    <t>Department of Conservation</t>
  </si>
  <si>
    <t>Department of Corrections</t>
  </si>
  <si>
    <t>Department of Internal Affairs</t>
  </si>
  <si>
    <t>Department of the Prime Minister and Cabinet</t>
  </si>
  <si>
    <t>Environmental Protection Authority</t>
  </si>
  <si>
    <t>Land Information New Zealand</t>
  </si>
  <si>
    <t>Ministry for Culture and Heritage</t>
  </si>
  <si>
    <t>Ministry for the Environment</t>
  </si>
  <si>
    <t>Ministry for Pacific Peoples</t>
  </si>
  <si>
    <t>Ministry for Women</t>
  </si>
  <si>
    <t>Ministry of Business, Innovation and Employment</t>
  </si>
  <si>
    <t>Ministry of Education</t>
  </si>
  <si>
    <t>Ministry of Foreign Affairs and Trade</t>
  </si>
  <si>
    <t>Ministry of Health</t>
  </si>
  <si>
    <t>Ministry of Housing and Urban Development</t>
  </si>
  <si>
    <t>Ministry of Justice</t>
  </si>
  <si>
    <t>Ministry of Primary Industries</t>
  </si>
  <si>
    <t>Ministry of Social Development</t>
  </si>
  <si>
    <t>Ministry of Transport</t>
  </si>
  <si>
    <t>New Zealand Defence Force</t>
  </si>
  <si>
    <t>New Zealand Police</t>
  </si>
  <si>
    <t>Social Investment Agency</t>
  </si>
  <si>
    <t>Te Puna Aonui</t>
  </si>
  <si>
    <t>Tertiary Education Commission</t>
  </si>
  <si>
    <t>Treasury</t>
  </si>
  <si>
    <t>Summary Table by Administering Agency</t>
  </si>
  <si>
    <t>Total</t>
  </si>
  <si>
    <t>Summary Table by Ministerial Portfolio</t>
  </si>
  <si>
    <t>Ministerial Portfolio</t>
  </si>
  <si>
    <t>Boards</t>
  </si>
  <si>
    <t>Non-gendered Appointed Members</t>
  </si>
  <si>
    <t>Prime Minister</t>
  </si>
  <si>
    <t>Minister for ACC</t>
  </si>
  <si>
    <t>Minister of Agriculture</t>
  </si>
  <si>
    <t>Minister for Arts, Culture and Heritage</t>
  </si>
  <si>
    <t>Minister for Biosecurity</t>
  </si>
  <si>
    <t>Minister for Building and Construction</t>
  </si>
  <si>
    <t>Minister for Children</t>
  </si>
  <si>
    <t>Minister for Climate Change</t>
  </si>
  <si>
    <t>Minister of Commerce and Consumer Affairs</t>
  </si>
  <si>
    <t>Minister for the Community and Voluntary Sector</t>
  </si>
  <si>
    <t>Minister of Conservation</t>
  </si>
  <si>
    <t>Minister of Corrections</t>
  </si>
  <si>
    <t>Minister of Defence</t>
  </si>
  <si>
    <t>Minister for Digitising Government</t>
  </si>
  <si>
    <t>Minister for Disability Issues</t>
  </si>
  <si>
    <t>Minister of Education</t>
  </si>
  <si>
    <t>Minister for Emergency Management and Recovery</t>
  </si>
  <si>
    <t>Minister for Energy</t>
  </si>
  <si>
    <t>Minister for the Environment</t>
  </si>
  <si>
    <t>Minister for Ethnic Communities</t>
  </si>
  <si>
    <t>Minister of Finance *</t>
  </si>
  <si>
    <t>Minister for Food Safety</t>
  </si>
  <si>
    <t>Minister of Foreign Affairs</t>
  </si>
  <si>
    <t>Minister of Health</t>
  </si>
  <si>
    <t>Minister of Housing *</t>
  </si>
  <si>
    <t>Minister for Hunting and Fishing</t>
  </si>
  <si>
    <t>Minister for Infrastructure</t>
  </si>
  <si>
    <t>Minister of Internal Affairs</t>
  </si>
  <si>
    <t>Minister of Justice</t>
  </si>
  <si>
    <t>Minister for Land Information</t>
  </si>
  <si>
    <t>Minister of Local Government</t>
  </si>
  <si>
    <t>Minister for Māori Development</t>
  </si>
  <si>
    <t>Minister for Media and Communication</t>
  </si>
  <si>
    <t>Minister for Pacific Peoples</t>
  </si>
  <si>
    <t>Minister of Police</t>
  </si>
  <si>
    <t>Minister for the Prevention of Family and Sexual Violence</t>
  </si>
  <si>
    <t>Minister for Racing</t>
  </si>
  <si>
    <t>Minister for Rail</t>
  </si>
  <si>
    <t>Minister for Regional Development</t>
  </si>
  <si>
    <t>Minister of Science, Innovation and Technology</t>
  </si>
  <si>
    <t>Minister for Social Development and Employment</t>
  </si>
  <si>
    <t>Minister for Social Investment</t>
  </si>
  <si>
    <t>Minister for Space</t>
  </si>
  <si>
    <t>Minister for Sport and Recreation</t>
  </si>
  <si>
    <t>Minister for State Owned Enterprises</t>
  </si>
  <si>
    <t>Minister of Tourism and Hospitality</t>
  </si>
  <si>
    <t>Minister for Trade</t>
  </si>
  <si>
    <t>Minister of Transport</t>
  </si>
  <si>
    <t>Minister for Treaty of Waitangi Negotiations</t>
  </si>
  <si>
    <t>Minister for Veterans</t>
  </si>
  <si>
    <t>Minister for Women</t>
  </si>
  <si>
    <t>Minister of Workplace Relations and Safety</t>
  </si>
  <si>
    <t>Board or Committee</t>
  </si>
  <si>
    <t>Appointees with Ethnicity Data (%)</t>
  </si>
  <si>
    <t>2024 Stocktake: Summary of Reported Ethnicities (Appointed Members) by Ministerial Portfolio</t>
  </si>
  <si>
    <t>Number of Appointees</t>
  </si>
  <si>
    <t>Appointees with ethnicity data (%)</t>
  </si>
  <si>
    <t>N/A</t>
  </si>
  <si>
    <t>2024 Stocktake: Summary of Reported Ethnicities (Appointed Members) by Agency</t>
  </si>
  <si>
    <t>Oranga Tamariki Ministry for Children</t>
  </si>
  <si>
    <t>Parliamentary Counsel Office</t>
  </si>
  <si>
    <t>Te Arawhiti Office of Treaty Settlements and
Takutai Moana</t>
  </si>
  <si>
    <t>Te Puni Kōkiri Ministry of Māori Development</t>
  </si>
  <si>
    <t>Whaikaha Ministry of Disabled People</t>
  </si>
  <si>
    <t>The stocktake is dated 31 December 2024. It includes only New Zealand Ministerial appointments that are required to be considered through the Cabinet Appointments and Honours Committee (APH) or other Cabinet committees. The stocktake does include appointments made by the Governor-General on the recommendation of a Minister. It does not include members who have been elected, appointed as members of professional groups without Ministerial right of approval, ex-officio members, or current Members of Parliament. The stocktake does not include temporary boards or committees (i.e. bodies set up for a particular project that is expected to take no more than approximately 18 months and are intended to disband as soon as that project is completed). Boards which normally have one or more Ministerial appointments, but where these roles were vacant in 2024, are not included in total board numbers.</t>
  </si>
  <si>
    <t>Attorney-General</t>
  </si>
  <si>
    <t>Minister for Economic Development</t>
  </si>
  <si>
    <t>Minister Responsible for RMA Reform</t>
  </si>
  <si>
    <t>Minister for Tertiary Education and Skills</t>
  </si>
  <si>
    <t>Minister for Workplace Relations and Safety</t>
  </si>
  <si>
    <t>* The boards for Kainga Ora Homes and Communities and Tamaki Redevelopment Company Ltd are co-appointed by the Ministers for Finance and Housing. Data for these two boards are counted against both portfolios but are counted only once in overall totals.</t>
  </si>
  <si>
    <t>The stocktake is dated 31 December 2024. It includes only New Zealand Ministerial appointments that are required to be considered through the Cabinet Appointments and Honours Committee (APH) or other Cabinet committees. The stocktake does include appointments made by the Governor-General on the recommendation of a Minister. It does not include members who have been elected, appointed as members of professional groups without Ministerial right of approval, ex-officio members, or current Members of Parliament. The stocktake does not include temporary boards or committees (i.e. bodies set up for a particular project that is expected to take no more than approximately 18 months and are intended to disband as soon as that project is completed). Boards which normally have one or more Ministerial appointments, but where these roles were vacant in 2024, are not included in total board numbers. Boards are listed by the portfolios which appointed to them as at 31 December 2024.</t>
  </si>
  <si>
    <t>European (# , %)</t>
  </si>
  <si>
    <t>Māori (# , %)</t>
  </si>
  <si>
    <t>Pacific (# , %)</t>
  </si>
  <si>
    <t>Asian (# , %)</t>
  </si>
  <si>
    <t>Middle Eastern, Latin American and African (# , %)</t>
  </si>
  <si>
    <t>Other (# , %)</t>
  </si>
  <si>
    <t>Do Not Wish to Specify (# , %)</t>
  </si>
  <si>
    <t>Te Arawhiti Office of Treaty Settlements and Takutai Moana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</si>
</sst>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Aptos Narrow"/>
      <family val="2"/>
      <scheme val="minor"/>
    </font>
    <font>
      <b/>
      <sz val="11"/>
      <color theme="1"/>
      <name val="Aptos Narrow"/>
      <family val="2"/>
      <scheme val="minor"/>
    </font>
    <font>
      <b/>
      <sz val="14"/>
      <color theme="1"/>
      <name val="Aptos Narrow"/>
      <family val="2"/>
      <scheme val="minor"/>
    </font>
    <font>
      <sz val="8"/>
      <color theme="1"/>
      <name val="Arial"/>
      <family val="2"/>
    </font>
    <font>
      <sz val="12"/>
      <name val="Arial"/>
      <family val="2"/>
    </font>
    <font>
      <b/>
      <sz val="10"/>
      <name val="Arial"/>
      <family val="2"/>
    </font>
    <font>
      <sz val="10"/>
      <color theme="1"/>
      <name val="Arial"/>
      <family val="2"/>
    </font>
    <font>
      <b/>
      <sz val="8"/>
      <color theme="1"/>
      <name val="Arial"/>
      <family val="2"/>
    </font>
    <font>
      <sz val="7"/>
      <color theme="1"/>
      <name val="Arial"/>
      <family val="2"/>
    </font>
    <font>
      <b/>
      <sz val="10"/>
      <color theme="1"/>
      <name val="Arial"/>
      <family val="2"/>
    </font>
    <font>
      <b/>
      <sz val="13"/>
      <name val="Arial"/>
      <family val="2"/>
    </font>
    <font>
      <sz val="7"/>
      <name val="Arial"/>
      <family val="2"/>
    </font>
    <font>
      <sz val="10"/>
      <name val="Arial"/>
      <family val="2"/>
    </font>
    <font>
      <sz val="10"/>
      <name val="Arial Mäori"/>
    </font>
    <font>
      <sz val="11"/>
      <color theme="1"/>
      <name val="Aptos Narrow"/>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3" fillId="0" borderId="0"/>
    <xf numFmtId="0" fontId="3" fillId="0" borderId="0"/>
    <xf numFmtId="9" fontId="14" fillId="0" borderId="0" applyFont="0" applyFill="0" applyBorder="0" applyAlignment="0" applyProtection="0"/>
  </cellStyleXfs>
  <cellXfs count="130">
    <xf numFmtId="0" fontId="0" fillId="0" borderId="0" xfId="0"/>
    <xf numFmtId="0" fontId="2" fillId="0" borderId="0" xfId="0" applyFont="1" applyAlignment="1">
      <alignment horizontal="center" wrapText="1"/>
    </xf>
    <xf numFmtId="0" fontId="4" fillId="0" borderId="0" xfId="1" applyFont="1"/>
    <xf numFmtId="0" fontId="2" fillId="0" borderId="0" xfId="0" applyFont="1" applyAlignment="1">
      <alignment horizontal="center" vertical="center" wrapText="1"/>
    </xf>
    <xf numFmtId="0" fontId="5" fillId="0" borderId="0" xfId="1" applyFont="1"/>
    <xf numFmtId="0" fontId="6" fillId="0" borderId="4" xfId="0" applyFont="1" applyBorder="1"/>
    <xf numFmtId="0" fontId="6" fillId="0" borderId="5" xfId="0" applyFont="1" applyBorder="1" applyAlignment="1">
      <alignment horizontal="center"/>
    </xf>
    <xf numFmtId="0" fontId="6" fillId="0" borderId="0" xfId="0" applyFont="1" applyAlignment="1">
      <alignment horizontal="center"/>
    </xf>
    <xf numFmtId="164" fontId="6" fillId="0" borderId="5" xfId="0" applyNumberFormat="1" applyFont="1" applyBorder="1" applyAlignment="1">
      <alignment horizontal="center" vertical="center"/>
    </xf>
    <xf numFmtId="0" fontId="3" fillId="0" borderId="0" xfId="1"/>
    <xf numFmtId="0" fontId="6" fillId="2" borderId="4" xfId="0" applyFont="1" applyFill="1" applyBorder="1"/>
    <xf numFmtId="0" fontId="6" fillId="2" borderId="5" xfId="0" applyFont="1" applyFill="1" applyBorder="1" applyAlignment="1">
      <alignment horizontal="center"/>
    </xf>
    <xf numFmtId="0" fontId="6" fillId="2" borderId="0" xfId="0" applyFont="1" applyFill="1" applyAlignment="1">
      <alignment horizontal="center"/>
    </xf>
    <xf numFmtId="164" fontId="6" fillId="2" borderId="5" xfId="0" applyNumberFormat="1" applyFont="1" applyFill="1" applyBorder="1" applyAlignment="1">
      <alignment horizontal="center" vertical="center"/>
    </xf>
    <xf numFmtId="0" fontId="7" fillId="0" borderId="4" xfId="1" applyFont="1" applyBorder="1" applyAlignment="1">
      <alignment vertical="center"/>
    </xf>
    <xf numFmtId="0" fontId="9" fillId="0" borderId="9" xfId="1" applyFont="1" applyBorder="1" applyAlignment="1" applyProtection="1">
      <alignment horizontal="left" vertical="center"/>
      <protection locked="0"/>
    </xf>
    <xf numFmtId="0" fontId="9" fillId="0" borderId="10" xfId="1" applyFont="1" applyBorder="1" applyAlignment="1" applyProtection="1">
      <alignment horizontal="center" vertical="center"/>
      <protection locked="0"/>
    </xf>
    <xf numFmtId="0" fontId="9" fillId="0" borderId="10" xfId="1" applyFont="1" applyBorder="1" applyAlignment="1">
      <alignment horizontal="center" vertical="center"/>
    </xf>
    <xf numFmtId="164" fontId="9" fillId="0" borderId="10" xfId="1" applyNumberFormat="1" applyFont="1" applyBorder="1" applyAlignment="1">
      <alignment horizontal="center" vertical="center"/>
    </xf>
    <xf numFmtId="0" fontId="7" fillId="0" borderId="0" xfId="1" applyFont="1" applyAlignment="1">
      <alignment wrapText="1"/>
    </xf>
    <xf numFmtId="0" fontId="3" fillId="0" borderId="0" xfId="1" applyAlignment="1">
      <alignment horizontal="center"/>
    </xf>
    <xf numFmtId="0" fontId="0" fillId="0" borderId="12" xfId="0" applyBorder="1"/>
    <xf numFmtId="0" fontId="0" fillId="0" borderId="11" xfId="0" applyBorder="1" applyAlignment="1">
      <alignment horizontal="center" vertical="center"/>
    </xf>
    <xf numFmtId="0" fontId="0" fillId="0" borderId="13" xfId="0" applyBorder="1" applyAlignment="1">
      <alignment horizontal="center" vertical="center"/>
    </xf>
    <xf numFmtId="1" fontId="0" fillId="0" borderId="13" xfId="0" applyNumberFormat="1" applyBorder="1" applyAlignment="1">
      <alignment horizontal="center" vertical="center"/>
    </xf>
    <xf numFmtId="164" fontId="0" fillId="0" borderId="11" xfId="0" applyNumberFormat="1" applyBorder="1" applyAlignment="1">
      <alignment horizontal="center" vertical="center"/>
    </xf>
    <xf numFmtId="0" fontId="0" fillId="2" borderId="4" xfId="0" applyFill="1" applyBorder="1"/>
    <xf numFmtId="0" fontId="0" fillId="2" borderId="5" xfId="0" applyFill="1" applyBorder="1" applyAlignment="1">
      <alignment horizontal="center" vertical="center"/>
    </xf>
    <xf numFmtId="0" fontId="0" fillId="2" borderId="0" xfId="0" applyFill="1" applyAlignment="1">
      <alignment horizontal="center" vertical="center"/>
    </xf>
    <xf numFmtId="1" fontId="0" fillId="2" borderId="0" xfId="0" applyNumberFormat="1" applyFill="1" applyAlignment="1">
      <alignment horizontal="center" vertical="center"/>
    </xf>
    <xf numFmtId="164" fontId="0" fillId="2" borderId="5" xfId="0" applyNumberFormat="1" applyFill="1" applyBorder="1" applyAlignment="1">
      <alignment horizontal="center" vertical="center"/>
    </xf>
    <xf numFmtId="0" fontId="0" fillId="0" borderId="4" xfId="0" applyBorder="1"/>
    <xf numFmtId="0" fontId="0" fillId="0" borderId="5" xfId="0" applyBorder="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164" fontId="0" fillId="0" borderId="5" xfId="0" applyNumberFormat="1" applyBorder="1" applyAlignment="1">
      <alignment horizontal="center" vertical="center"/>
    </xf>
    <xf numFmtId="0" fontId="3" fillId="0" borderId="0" xfId="1" applyAlignment="1">
      <alignment vertical="center"/>
    </xf>
    <xf numFmtId="0" fontId="5" fillId="0" borderId="0" xfId="1" applyFont="1" applyAlignment="1">
      <alignment vertical="center" wrapText="1"/>
    </xf>
    <xf numFmtId="0" fontId="5" fillId="0" borderId="7" xfId="1" applyFont="1" applyBorder="1" applyAlignment="1">
      <alignment horizontal="center"/>
    </xf>
    <xf numFmtId="0" fontId="5" fillId="0" borderId="6" xfId="1" applyFont="1" applyBorder="1" applyAlignment="1">
      <alignment horizontal="center"/>
    </xf>
    <xf numFmtId="0" fontId="5" fillId="0" borderId="8" xfId="1" applyFont="1" applyBorder="1" applyAlignment="1">
      <alignment horizontal="center"/>
    </xf>
    <xf numFmtId="164" fontId="1" fillId="0" borderId="7" xfId="0" applyNumberFormat="1" applyFont="1" applyBorder="1" applyAlignment="1">
      <alignment horizontal="center" vertical="center"/>
    </xf>
    <xf numFmtId="0" fontId="5" fillId="0" borderId="0" xfId="1" applyFont="1" applyAlignment="1">
      <alignment horizontal="center"/>
    </xf>
    <xf numFmtId="164" fontId="5" fillId="0" borderId="0" xfId="1" applyNumberFormat="1" applyFont="1" applyAlignment="1">
      <alignment horizontal="center" vertical="center" wrapText="1"/>
    </xf>
    <xf numFmtId="0" fontId="5" fillId="0" borderId="0" xfId="0" applyFont="1" applyAlignment="1">
      <alignment horizontal="left"/>
    </xf>
    <xf numFmtId="0" fontId="12" fillId="0" borderId="0" xfId="0" applyFont="1"/>
    <xf numFmtId="0" fontId="12" fillId="0" borderId="0" xfId="0" applyFont="1" applyAlignment="1">
      <alignment horizontal="center"/>
    </xf>
    <xf numFmtId="164" fontId="12" fillId="0" borderId="0" xfId="0" applyNumberFormat="1" applyFont="1" applyAlignment="1">
      <alignment horizontal="center"/>
    </xf>
    <xf numFmtId="0" fontId="5" fillId="0" borderId="0" xfId="0" applyFont="1"/>
    <xf numFmtId="0" fontId="0" fillId="0" borderId="0" xfId="0" applyAlignment="1">
      <alignment vertical="center" wrapText="1"/>
    </xf>
    <xf numFmtId="0" fontId="0" fillId="0" borderId="14" xfId="0" applyBorder="1"/>
    <xf numFmtId="0" fontId="0" fillId="0" borderId="14" xfId="0" applyBorder="1" applyAlignment="1">
      <alignment horizontal="center"/>
    </xf>
    <xf numFmtId="164" fontId="0" fillId="0" borderId="14" xfId="0" applyNumberFormat="1" applyBorder="1" applyAlignment="1">
      <alignment horizontal="center" vertical="center"/>
    </xf>
    <xf numFmtId="0" fontId="0" fillId="2" borderId="14" xfId="0" applyFill="1" applyBorder="1"/>
    <xf numFmtId="0" fontId="0" fillId="2" borderId="14" xfId="0" applyFill="1" applyBorder="1" applyAlignment="1">
      <alignment horizontal="center"/>
    </xf>
    <xf numFmtId="164" fontId="0" fillId="2" borderId="14" xfId="0" applyNumberFormat="1" applyFill="1" applyBorder="1" applyAlignment="1">
      <alignment horizontal="center" vertical="center"/>
    </xf>
    <xf numFmtId="0" fontId="11" fillId="0" borderId="0" xfId="0" applyFont="1" applyAlignment="1">
      <alignment horizontal="left"/>
    </xf>
    <xf numFmtId="164" fontId="12" fillId="0" borderId="0" xfId="3" applyNumberFormat="1" applyFont="1" applyAlignment="1">
      <alignment horizontal="center"/>
    </xf>
    <xf numFmtId="164" fontId="12" fillId="0" borderId="0" xfId="0" applyNumberFormat="1" applyFont="1"/>
    <xf numFmtId="164" fontId="0" fillId="0" borderId="14" xfId="0" applyNumberFormat="1" applyBorder="1" applyAlignment="1">
      <alignment horizontal="center"/>
    </xf>
    <xf numFmtId="164" fontId="0" fillId="2" borderId="14" xfId="0" applyNumberFormat="1" applyFill="1" applyBorder="1" applyAlignment="1">
      <alignment horizontal="center"/>
    </xf>
    <xf numFmtId="0" fontId="2" fillId="0" borderId="0" xfId="0" applyFont="1" applyAlignment="1">
      <alignment horizontal="center" wrapText="1"/>
    </xf>
    <xf numFmtId="0" fontId="8" fillId="0" borderId="0" xfId="1" applyFont="1" applyAlignment="1">
      <alignment horizontal="left" vertical="center" wrapText="1"/>
    </xf>
    <xf numFmtId="0" fontId="10" fillId="0" borderId="0" xfId="1" applyFont="1" applyAlignment="1">
      <alignment horizontal="center"/>
    </xf>
    <xf numFmtId="0" fontId="11" fillId="0" borderId="0" xfId="1" applyFont="1" applyAlignment="1">
      <alignment horizontal="left" vertical="center" wrapText="1"/>
    </xf>
    <xf numFmtId="0" fontId="5" fillId="0" borderId="0" xfId="0" applyFont="1" applyAlignment="1">
      <alignment horizontal="left"/>
    </xf>
    <xf numFmtId="0" fontId="6" fillId="0" borderId="4" xfId="0" applyFont="1" applyBorder="1" applyAlignment="1">
      <alignment wrapText="1"/>
    </xf>
    <xf numFmtId="0" fontId="6" fillId="0" borderId="5" xfId="0" applyFont="1" applyBorder="1" applyAlignment="1">
      <alignment horizontal="center" vertical="center"/>
    </xf>
    <xf numFmtId="0" fontId="6" fillId="0" borderId="0" xfId="0" applyFont="1" applyAlignment="1">
      <alignment horizontal="center" vertical="center"/>
    </xf>
    <xf numFmtId="0" fontId="0" fillId="2" borderId="4" xfId="0" applyFill="1" applyBorder="1" applyAlignment="1">
      <alignment vertical="center" wrapText="1"/>
    </xf>
    <xf numFmtId="0" fontId="0" fillId="0" borderId="4" xfId="0" applyFill="1" applyBorder="1"/>
    <xf numFmtId="0" fontId="0" fillId="0" borderId="5" xfId="0" applyFill="1" applyBorder="1" applyAlignment="1">
      <alignment horizontal="center" vertical="center"/>
    </xf>
    <xf numFmtId="0" fontId="0" fillId="0" borderId="0" xfId="0" applyFill="1" applyAlignment="1">
      <alignment horizontal="center" vertical="center"/>
    </xf>
    <xf numFmtId="1" fontId="0" fillId="0" borderId="0" xfId="0" applyNumberFormat="1" applyFill="1" applyAlignment="1">
      <alignment horizontal="center" vertical="center"/>
    </xf>
    <xf numFmtId="164" fontId="0" fillId="0" borderId="5" xfId="0" applyNumberFormat="1" applyFill="1" applyBorder="1" applyAlignment="1">
      <alignment horizontal="center" vertical="center"/>
    </xf>
    <xf numFmtId="0" fontId="0" fillId="2" borderId="6" xfId="0" applyFill="1" applyBorder="1"/>
    <xf numFmtId="0" fontId="0" fillId="2" borderId="7" xfId="0" applyFill="1" applyBorder="1" applyAlignment="1">
      <alignment horizontal="center" vertical="center"/>
    </xf>
    <xf numFmtId="0" fontId="0" fillId="2" borderId="8" xfId="0" applyFill="1" applyBorder="1" applyAlignment="1">
      <alignment horizontal="center" vertical="center"/>
    </xf>
    <xf numFmtId="1" fontId="0" fillId="2" borderId="8" xfId="0" applyNumberFormat="1" applyFill="1" applyBorder="1" applyAlignment="1">
      <alignment horizontal="center" vertical="center"/>
    </xf>
    <xf numFmtId="164" fontId="0" fillId="2" borderId="7" xfId="0" applyNumberFormat="1" applyFill="1" applyBorder="1" applyAlignment="1">
      <alignment horizontal="center" vertical="center"/>
    </xf>
    <xf numFmtId="0" fontId="0" fillId="0" borderId="14" xfId="0" applyFill="1" applyBorder="1"/>
    <xf numFmtId="0" fontId="0" fillId="0" borderId="14" xfId="0" applyFill="1" applyBorder="1" applyAlignment="1">
      <alignment horizontal="center"/>
    </xf>
    <xf numFmtId="164" fontId="0" fillId="0" borderId="14" xfId="0" applyNumberFormat="1" applyFill="1" applyBorder="1" applyAlignment="1">
      <alignment horizontal="center" vertical="center"/>
    </xf>
    <xf numFmtId="164" fontId="0" fillId="0" borderId="14" xfId="0" applyNumberFormat="1" applyFill="1" applyBorder="1" applyAlignment="1">
      <alignment horizontal="center"/>
    </xf>
    <xf numFmtId="0" fontId="0" fillId="0" borderId="0" xfId="0" applyFill="1"/>
    <xf numFmtId="164" fontId="0" fillId="0" borderId="18" xfId="0" applyNumberFormat="1" applyBorder="1"/>
    <xf numFmtId="164" fontId="0" fillId="2" borderId="18" xfId="0" applyNumberFormat="1" applyFill="1" applyBorder="1"/>
    <xf numFmtId="164" fontId="0" fillId="0" borderId="18" xfId="0" applyNumberFormat="1" applyFill="1" applyBorder="1"/>
    <xf numFmtId="0" fontId="12" fillId="0" borderId="17" xfId="0" applyFont="1" applyBorder="1"/>
    <xf numFmtId="0" fontId="12" fillId="0" borderId="0" xfId="0" applyFont="1" applyBorder="1" applyAlignment="1">
      <alignment horizontal="center"/>
    </xf>
    <xf numFmtId="164" fontId="12" fillId="0" borderId="0" xfId="0" applyNumberFormat="1" applyFont="1" applyBorder="1" applyAlignment="1">
      <alignment horizontal="center"/>
    </xf>
    <xf numFmtId="164" fontId="12" fillId="0" borderId="0" xfId="3" applyNumberFormat="1" applyFont="1" applyBorder="1" applyAlignment="1">
      <alignment horizontal="center"/>
    </xf>
    <xf numFmtId="164" fontId="12" fillId="0" borderId="18" xfId="0" applyNumberFormat="1" applyFont="1" applyBorder="1"/>
    <xf numFmtId="0" fontId="12" fillId="2" borderId="17" xfId="0" applyFont="1" applyFill="1" applyBorder="1" applyAlignment="1">
      <alignment wrapText="1"/>
    </xf>
    <xf numFmtId="0" fontId="12" fillId="2" borderId="0" xfId="0" applyFont="1" applyFill="1" applyBorder="1" applyAlignment="1">
      <alignment horizontal="center"/>
    </xf>
    <xf numFmtId="164" fontId="12" fillId="2" borderId="0" xfId="0" applyNumberFormat="1" applyFont="1" applyFill="1" applyBorder="1" applyAlignment="1">
      <alignment horizontal="center"/>
    </xf>
    <xf numFmtId="164" fontId="12" fillId="2" borderId="0" xfId="3" applyNumberFormat="1" applyFont="1" applyFill="1" applyBorder="1" applyAlignment="1">
      <alignment horizontal="center"/>
    </xf>
    <xf numFmtId="164" fontId="12" fillId="2" borderId="18" xfId="0" applyNumberFormat="1" applyFont="1" applyFill="1" applyBorder="1"/>
    <xf numFmtId="0" fontId="12" fillId="2" borderId="17" xfId="0" applyFont="1" applyFill="1" applyBorder="1"/>
    <xf numFmtId="0" fontId="13" fillId="0" borderId="17" xfId="2" applyFont="1" applyBorder="1"/>
    <xf numFmtId="0" fontId="12" fillId="0" borderId="0" xfId="2" applyFont="1" applyBorder="1" applyAlignment="1">
      <alignment horizontal="center"/>
    </xf>
    <xf numFmtId="164" fontId="12" fillId="0" borderId="0" xfId="2" applyNumberFormat="1" applyFont="1" applyBorder="1" applyAlignment="1">
      <alignment horizontal="center"/>
    </xf>
    <xf numFmtId="0" fontId="13" fillId="2" borderId="22" xfId="0" applyFont="1" applyFill="1" applyBorder="1" applyAlignment="1">
      <alignment wrapText="1"/>
    </xf>
    <xf numFmtId="0" fontId="12" fillId="2" borderId="23" xfId="0" applyFont="1" applyFill="1" applyBorder="1" applyAlignment="1">
      <alignment horizontal="center"/>
    </xf>
    <xf numFmtId="164" fontId="12" fillId="2" borderId="23" xfId="0" applyNumberFormat="1" applyFont="1" applyFill="1" applyBorder="1" applyAlignment="1">
      <alignment horizontal="center"/>
    </xf>
    <xf numFmtId="164" fontId="12" fillId="2" borderId="23" xfId="3" applyNumberFormat="1" applyFont="1" applyFill="1" applyBorder="1" applyAlignment="1">
      <alignment horizontal="center"/>
    </xf>
    <xf numFmtId="164" fontId="12" fillId="2" borderId="21" xfId="0" applyNumberFormat="1" applyFont="1" applyFill="1" applyBorder="1"/>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15" xfId="0" applyFont="1" applyFill="1" applyBorder="1" applyAlignment="1">
      <alignment horizontal="center" vertical="center" wrapText="1"/>
    </xf>
    <xf numFmtId="164" fontId="1" fillId="3" borderId="15" xfId="0"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1" fillId="0" borderId="0" xfId="0" applyFont="1" applyAlignment="1">
      <alignment horizontal="left" vertical="center" wrapText="1"/>
    </xf>
    <xf numFmtId="0" fontId="0" fillId="4" borderId="14" xfId="0" applyFill="1" applyBorder="1"/>
    <xf numFmtId="0" fontId="0" fillId="4" borderId="14" xfId="0" applyFill="1" applyBorder="1" applyAlignment="1">
      <alignment horizontal="center"/>
    </xf>
    <xf numFmtId="164" fontId="0" fillId="4" borderId="14" xfId="0" applyNumberFormat="1" applyFill="1" applyBorder="1" applyAlignment="1">
      <alignment horizontal="center" vertical="center"/>
    </xf>
    <xf numFmtId="164" fontId="0" fillId="4" borderId="14" xfId="0" applyNumberFormat="1" applyFill="1" applyBorder="1" applyAlignment="1">
      <alignment horizontal="center"/>
    </xf>
    <xf numFmtId="164" fontId="0" fillId="4" borderId="18" xfId="0" applyNumberFormat="1" applyFill="1" applyBorder="1"/>
    <xf numFmtId="0" fontId="0" fillId="2" borderId="16" xfId="0" applyFill="1" applyBorder="1"/>
    <xf numFmtId="0" fontId="0" fillId="2" borderId="16" xfId="0" applyFill="1" applyBorder="1" applyAlignment="1">
      <alignment horizontal="center"/>
    </xf>
    <xf numFmtId="164" fontId="0" fillId="2" borderId="16" xfId="0" applyNumberFormat="1" applyFill="1" applyBorder="1" applyAlignment="1">
      <alignment horizontal="center" vertical="center"/>
    </xf>
    <xf numFmtId="164" fontId="0" fillId="2" borderId="16" xfId="0" applyNumberFormat="1" applyFill="1" applyBorder="1" applyAlignment="1">
      <alignment horizontal="center"/>
    </xf>
    <xf numFmtId="164" fontId="0" fillId="2" borderId="21" xfId="0" applyNumberFormat="1" applyFill="1" applyBorder="1"/>
  </cellXfs>
  <cellStyles count="4">
    <cellStyle name="Normal" xfId="0" builtinId="0"/>
    <cellStyle name="Normal 10" xfId="1" xr:uid="{A9469225-285B-4FA0-BF05-0130D597638E}"/>
    <cellStyle name="Normal 3" xfId="2" xr:uid="{0F338C60-671F-4611-9624-85FA1D9ECA1B}"/>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zmfw-my.sharepoint.com/personal/chris_gilman_women_govt_nz/Documents/Desktop/Board%20Stocktake/Board%20Stocktake%202024/Stocktake%20of%20State%20Sector%20Boards%20and%20Committees%202024%20-%20DRAFT.xlsx" TargetMode="External"/><Relationship Id="rId1" Type="http://schemas.openxmlformats.org/officeDocument/2006/relationships/externalLinkPath" Target="/personal/chris_gilman_women_govt_nz/Documents/Desktop/Board%20Stocktake/Board%20Stocktake%202024/Stocktake%20of%20State%20Sector%20Boards%20and%20Committees%202024%20-%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 2024 data (source)"/>
      <sheetName val="2024 Notes"/>
      <sheetName val="2023 Notes"/>
      <sheetName val="Agency Contacts 2021"/>
      <sheetName val="2 - Sum Tbl by Board (portfol.)"/>
      <sheetName val="3 - Portfolio Sum Tbl"/>
      <sheetName val="4 - Ranked Portfolio Sum Tbl "/>
      <sheetName val="5 - Ministers"/>
      <sheetName val="6 - Sum Tbl by Board (agency)"/>
      <sheetName val="7 - Agency Table"/>
      <sheetName val="8 - Ethnicity by Portfolio"/>
      <sheetName val="9 - Ethnicity by Agency"/>
      <sheetName val="10 - 2 year comparison"/>
      <sheetName val="11 - Year by Year Comparison"/>
      <sheetName val="12 - Chair by Portfolio"/>
      <sheetName val="13 - Individuals"/>
      <sheetName val="14 - Indiv Comparison"/>
      <sheetName val="15 - Gender Ethnic data"/>
      <sheetName val="2022 Notes"/>
      <sheetName val="2021 Notes"/>
      <sheetName val="2020 Notes"/>
      <sheetName val="2019 Notes"/>
      <sheetName val="2018 Notes"/>
      <sheetName val="2017 Notes"/>
      <sheetName val="2016 Notes"/>
      <sheetName val="2015 Notes"/>
      <sheetName val="2014 Notes"/>
      <sheetName val="2013 Stocktake notes"/>
      <sheetName val="2012 Notes"/>
      <sheetName val="Previous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v>2004</v>
          </cell>
          <cell r="B4">
            <v>0.40799999999999997</v>
          </cell>
          <cell r="F4">
            <v>0.40806142034548942</v>
          </cell>
        </row>
        <row r="5">
          <cell r="A5">
            <v>2005</v>
          </cell>
          <cell r="B5">
            <v>0.40899999999999997</v>
          </cell>
          <cell r="F5">
            <v>0.40924338427133805</v>
          </cell>
        </row>
        <row r="6">
          <cell r="A6">
            <v>2006</v>
          </cell>
          <cell r="B6">
            <v>0.42299999999999999</v>
          </cell>
          <cell r="F6">
            <v>0.42280373831775703</v>
          </cell>
        </row>
        <row r="7">
          <cell r="A7">
            <v>2007</v>
          </cell>
          <cell r="B7">
            <v>0.41499999999999998</v>
          </cell>
          <cell r="F7">
            <v>0.41531664212076586</v>
          </cell>
        </row>
        <row r="8">
          <cell r="A8">
            <v>2008</v>
          </cell>
          <cell r="B8">
            <v>0.42299999999999999</v>
          </cell>
          <cell r="F8">
            <v>0.42343004039662135</v>
          </cell>
        </row>
        <row r="9">
          <cell r="A9">
            <v>2009</v>
          </cell>
          <cell r="B9">
            <v>0.41499999999999998</v>
          </cell>
          <cell r="F9">
            <v>0.41524163568773237</v>
          </cell>
        </row>
        <row r="10">
          <cell r="A10">
            <v>2010</v>
          </cell>
          <cell r="B10">
            <v>0.40700000000000003</v>
          </cell>
          <cell r="F10">
            <v>0.40660165041260315</v>
          </cell>
        </row>
        <row r="11">
          <cell r="A11">
            <v>2011</v>
          </cell>
          <cell r="B11">
            <v>0.41100000000000003</v>
          </cell>
          <cell r="F11">
            <v>0.41072768192048015</v>
          </cell>
        </row>
        <row r="12">
          <cell r="A12">
            <v>2012</v>
          </cell>
          <cell r="B12">
            <v>0.40500000000000003</v>
          </cell>
          <cell r="F12">
            <v>0.40497131931166347</v>
          </cell>
        </row>
        <row r="13">
          <cell r="A13">
            <v>2013</v>
          </cell>
          <cell r="B13">
            <v>0.41099999999999998</v>
          </cell>
          <cell r="F13">
            <v>0.4111324376199616</v>
          </cell>
        </row>
        <row r="14">
          <cell r="A14">
            <v>2014</v>
          </cell>
          <cell r="B14">
            <v>0.41699999999999998</v>
          </cell>
          <cell r="F14">
            <v>0.41685736079328756</v>
          </cell>
        </row>
        <row r="15">
          <cell r="A15">
            <v>2015</v>
          </cell>
          <cell r="B15">
            <v>0.434</v>
          </cell>
          <cell r="F15">
            <v>0.43447766703580659</v>
          </cell>
        </row>
        <row r="16">
          <cell r="A16">
            <v>2016</v>
          </cell>
          <cell r="B16">
            <v>0.45300000000000001</v>
          </cell>
          <cell r="F16">
            <v>0.45267489711934156</v>
          </cell>
        </row>
        <row r="17">
          <cell r="A17">
            <v>2017</v>
          </cell>
          <cell r="B17">
            <v>0.45700000000000002</v>
          </cell>
          <cell r="F17">
            <v>0.45749142203583681</v>
          </cell>
        </row>
        <row r="18">
          <cell r="A18">
            <v>2018</v>
          </cell>
          <cell r="B18">
            <v>0.47399999999999998</v>
          </cell>
          <cell r="F18">
            <v>0.47364457831325302</v>
          </cell>
        </row>
        <row r="19">
          <cell r="A19">
            <v>2019</v>
          </cell>
          <cell r="B19">
            <v>0.48968678380443087</v>
          </cell>
          <cell r="F19">
            <v>0.48968678380443087</v>
          </cell>
        </row>
        <row r="20">
          <cell r="A20">
            <v>2020</v>
          </cell>
          <cell r="B20">
            <v>0.50949980612640555</v>
          </cell>
          <cell r="F20">
            <v>0.50949980612640555</v>
          </cell>
        </row>
        <row r="21">
          <cell r="A21">
            <v>2021</v>
          </cell>
          <cell r="B21">
            <v>0.52490421455938696</v>
          </cell>
          <cell r="F21">
            <v>0.52490421455938696</v>
          </cell>
        </row>
        <row r="22">
          <cell r="A22">
            <v>2022</v>
          </cell>
          <cell r="B22">
            <v>0.53065946779791751</v>
          </cell>
          <cell r="F22">
            <v>0.53065946779791751</v>
          </cell>
        </row>
        <row r="23">
          <cell r="A23">
            <v>2023</v>
          </cell>
          <cell r="B23">
            <v>0.53926138400860524</v>
          </cell>
        </row>
        <row r="24">
          <cell r="A24">
            <v>2024</v>
          </cell>
          <cell r="B24">
            <v>0.52104563579973417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72F7-D60B-4998-BCD2-FF335D5C977A}">
  <dimension ref="A1:E35"/>
  <sheetViews>
    <sheetView workbookViewId="0">
      <selection activeCell="A3" sqref="A3:E3"/>
    </sheetView>
  </sheetViews>
  <sheetFormatPr defaultColWidth="9.1796875" defaultRowHeight="10.5"/>
  <cols>
    <col min="1" max="1" width="43.90625" style="14" customWidth="1"/>
    <col min="2" max="5" width="12.54296875" style="9" customWidth="1"/>
    <col min="6" max="16384" width="9.1796875" style="9"/>
  </cols>
  <sheetData>
    <row r="1" spans="1:5" s="2" customFormat="1" ht="18.5">
      <c r="A1" s="61" t="s">
        <v>30</v>
      </c>
      <c r="B1" s="61"/>
      <c r="C1" s="61"/>
      <c r="D1" s="61"/>
      <c r="E1" s="61"/>
    </row>
    <row r="2" spans="1:5" s="2" customFormat="1" ht="19" thickBot="1">
      <c r="A2" s="3"/>
      <c r="B2" s="1"/>
      <c r="C2" s="1"/>
      <c r="D2" s="1"/>
      <c r="E2" s="1"/>
    </row>
    <row r="3" spans="1:5" s="4" customFormat="1" ht="52.5" thickBot="1">
      <c r="A3" s="116" t="s">
        <v>1</v>
      </c>
      <c r="B3" s="117" t="s">
        <v>2</v>
      </c>
      <c r="C3" s="118" t="s">
        <v>3</v>
      </c>
      <c r="D3" s="117" t="s">
        <v>4</v>
      </c>
      <c r="E3" s="117" t="s">
        <v>0</v>
      </c>
    </row>
    <row r="4" spans="1:5" ht="12.5">
      <c r="A4" s="5" t="s">
        <v>5</v>
      </c>
      <c r="B4" s="6">
        <v>27</v>
      </c>
      <c r="C4" s="7">
        <v>215</v>
      </c>
      <c r="D4" s="6">
        <v>105</v>
      </c>
      <c r="E4" s="8">
        <f>SUM(D4/C4)</f>
        <v>0.48837209302325579</v>
      </c>
    </row>
    <row r="5" spans="1:5" ht="12.5">
      <c r="A5" s="10" t="s">
        <v>6</v>
      </c>
      <c r="B5" s="11">
        <v>2</v>
      </c>
      <c r="C5" s="12">
        <v>4</v>
      </c>
      <c r="D5" s="11">
        <v>1</v>
      </c>
      <c r="E5" s="13">
        <f>SUM(D5/C5)</f>
        <v>0.25</v>
      </c>
    </row>
    <row r="6" spans="1:5" ht="12.5">
      <c r="A6" s="5" t="s">
        <v>7</v>
      </c>
      <c r="B6" s="6">
        <v>54</v>
      </c>
      <c r="C6" s="7">
        <v>304</v>
      </c>
      <c r="D6" s="6">
        <v>171</v>
      </c>
      <c r="E6" s="8">
        <f t="shared" ref="E6:E32" si="0">SUM(D6/C6)</f>
        <v>0.5625</v>
      </c>
    </row>
    <row r="7" spans="1:5" ht="12.5">
      <c r="A7" s="10" t="s">
        <v>8</v>
      </c>
      <c r="B7" s="11">
        <v>4</v>
      </c>
      <c r="C7" s="12">
        <v>20</v>
      </c>
      <c r="D7" s="11">
        <v>12</v>
      </c>
      <c r="E7" s="13">
        <f t="shared" si="0"/>
        <v>0.6</v>
      </c>
    </row>
    <row r="8" spans="1:5" ht="12.5">
      <c r="A8" s="5" t="s">
        <v>9</v>
      </c>
      <c r="B8" s="6">
        <v>1</v>
      </c>
      <c r="C8" s="7">
        <v>1</v>
      </c>
      <c r="D8" s="6">
        <v>0</v>
      </c>
      <c r="E8" s="8">
        <f t="shared" si="0"/>
        <v>0</v>
      </c>
    </row>
    <row r="9" spans="1:5" ht="12.5">
      <c r="A9" s="10" t="s">
        <v>10</v>
      </c>
      <c r="B9" s="11">
        <v>4</v>
      </c>
      <c r="C9" s="12">
        <v>20</v>
      </c>
      <c r="D9" s="11">
        <v>7</v>
      </c>
      <c r="E9" s="13">
        <f t="shared" si="0"/>
        <v>0.35</v>
      </c>
    </row>
    <row r="10" spans="1:5" ht="12.5">
      <c r="A10" s="5" t="s">
        <v>11</v>
      </c>
      <c r="B10" s="6">
        <v>15</v>
      </c>
      <c r="C10" s="7">
        <v>94</v>
      </c>
      <c r="D10" s="6">
        <v>50</v>
      </c>
      <c r="E10" s="8">
        <f t="shared" si="0"/>
        <v>0.53191489361702127</v>
      </c>
    </row>
    <row r="11" spans="1:5" ht="12.5">
      <c r="A11" s="10" t="s">
        <v>12</v>
      </c>
      <c r="B11" s="11">
        <v>8</v>
      </c>
      <c r="C11" s="12">
        <v>64</v>
      </c>
      <c r="D11" s="11">
        <v>27</v>
      </c>
      <c r="E11" s="13">
        <f t="shared" si="0"/>
        <v>0.421875</v>
      </c>
    </row>
    <row r="12" spans="1:5" ht="12.5">
      <c r="A12" s="5" t="s">
        <v>13</v>
      </c>
      <c r="B12" s="6">
        <v>2</v>
      </c>
      <c r="C12" s="7">
        <v>15</v>
      </c>
      <c r="D12" s="6">
        <v>9</v>
      </c>
      <c r="E12" s="8">
        <f t="shared" si="0"/>
        <v>0.6</v>
      </c>
    </row>
    <row r="13" spans="1:5" ht="12.5">
      <c r="A13" s="10" t="s">
        <v>14</v>
      </c>
      <c r="B13" s="11">
        <v>1</v>
      </c>
      <c r="C13" s="12">
        <v>9</v>
      </c>
      <c r="D13" s="11">
        <v>9</v>
      </c>
      <c r="E13" s="13">
        <f t="shared" si="0"/>
        <v>1</v>
      </c>
    </row>
    <row r="14" spans="1:5" ht="12.5">
      <c r="A14" s="5" t="s">
        <v>15</v>
      </c>
      <c r="B14" s="6">
        <v>47</v>
      </c>
      <c r="C14" s="7">
        <v>294</v>
      </c>
      <c r="D14" s="6">
        <v>140</v>
      </c>
      <c r="E14" s="8">
        <f t="shared" si="0"/>
        <v>0.47619047619047616</v>
      </c>
    </row>
    <row r="15" spans="1:5" ht="12.5">
      <c r="A15" s="10" t="s">
        <v>16</v>
      </c>
      <c r="B15" s="11">
        <v>14</v>
      </c>
      <c r="C15" s="12">
        <v>88</v>
      </c>
      <c r="D15" s="11">
        <v>43</v>
      </c>
      <c r="E15" s="13">
        <f t="shared" si="0"/>
        <v>0.48863636363636365</v>
      </c>
    </row>
    <row r="16" spans="1:5" ht="12.5">
      <c r="A16" s="5" t="s">
        <v>17</v>
      </c>
      <c r="B16" s="6">
        <v>7</v>
      </c>
      <c r="C16" s="7">
        <v>29</v>
      </c>
      <c r="D16" s="6">
        <v>13</v>
      </c>
      <c r="E16" s="8">
        <f t="shared" si="0"/>
        <v>0.44827586206896552</v>
      </c>
    </row>
    <row r="17" spans="1:5" ht="12.5">
      <c r="A17" s="10" t="s">
        <v>18</v>
      </c>
      <c r="B17" s="11">
        <v>35</v>
      </c>
      <c r="C17" s="12">
        <v>258</v>
      </c>
      <c r="D17" s="11">
        <v>163</v>
      </c>
      <c r="E17" s="13">
        <f t="shared" si="0"/>
        <v>0.63178294573643412</v>
      </c>
    </row>
    <row r="18" spans="1:5" ht="12.5">
      <c r="A18" s="5" t="s">
        <v>19</v>
      </c>
      <c r="B18" s="6">
        <v>2</v>
      </c>
      <c r="C18" s="7">
        <v>14</v>
      </c>
      <c r="D18" s="6">
        <v>5</v>
      </c>
      <c r="E18" s="8">
        <f t="shared" si="0"/>
        <v>0.35714285714285715</v>
      </c>
    </row>
    <row r="19" spans="1:5" ht="12.5">
      <c r="A19" s="10" t="s">
        <v>20</v>
      </c>
      <c r="B19" s="11">
        <v>43</v>
      </c>
      <c r="C19" s="12">
        <v>289</v>
      </c>
      <c r="D19" s="11">
        <v>153</v>
      </c>
      <c r="E19" s="13">
        <f t="shared" si="0"/>
        <v>0.52941176470588236</v>
      </c>
    </row>
    <row r="20" spans="1:5" ht="12.5">
      <c r="A20" s="5" t="s">
        <v>21</v>
      </c>
      <c r="B20" s="6">
        <v>13</v>
      </c>
      <c r="C20" s="7">
        <v>54</v>
      </c>
      <c r="D20" s="6">
        <v>30</v>
      </c>
      <c r="E20" s="8">
        <f t="shared" si="0"/>
        <v>0.55555555555555558</v>
      </c>
    </row>
    <row r="21" spans="1:5" ht="12.5">
      <c r="A21" s="10" t="s">
        <v>22</v>
      </c>
      <c r="B21" s="11">
        <v>5</v>
      </c>
      <c r="C21" s="12">
        <v>34</v>
      </c>
      <c r="D21" s="11">
        <v>21</v>
      </c>
      <c r="E21" s="13">
        <f t="shared" si="0"/>
        <v>0.61764705882352944</v>
      </c>
    </row>
    <row r="22" spans="1:5" ht="12.5">
      <c r="A22" s="5" t="s">
        <v>23</v>
      </c>
      <c r="B22" s="6">
        <v>8</v>
      </c>
      <c r="C22" s="7">
        <v>45</v>
      </c>
      <c r="D22" s="6">
        <v>14</v>
      </c>
      <c r="E22" s="8">
        <f t="shared" si="0"/>
        <v>0.31111111111111112</v>
      </c>
    </row>
    <row r="23" spans="1:5" ht="12.5">
      <c r="A23" s="10" t="s">
        <v>24</v>
      </c>
      <c r="B23" s="11">
        <v>5</v>
      </c>
      <c r="C23" s="12">
        <v>24</v>
      </c>
      <c r="D23" s="11">
        <v>8</v>
      </c>
      <c r="E23" s="13">
        <f t="shared" si="0"/>
        <v>0.33333333333333331</v>
      </c>
    </row>
    <row r="24" spans="1:5" ht="12.5">
      <c r="A24" s="5" t="s">
        <v>25</v>
      </c>
      <c r="B24" s="6">
        <v>1</v>
      </c>
      <c r="C24" s="7">
        <v>4</v>
      </c>
      <c r="D24" s="6">
        <v>1</v>
      </c>
      <c r="E24" s="8">
        <f t="shared" si="0"/>
        <v>0.25</v>
      </c>
    </row>
    <row r="25" spans="1:5" ht="12.5">
      <c r="A25" s="10" t="s">
        <v>95</v>
      </c>
      <c r="B25" s="11">
        <v>11</v>
      </c>
      <c r="C25" s="12">
        <v>33</v>
      </c>
      <c r="D25" s="11">
        <v>27</v>
      </c>
      <c r="E25" s="13">
        <f t="shared" si="0"/>
        <v>0.81818181818181823</v>
      </c>
    </row>
    <row r="26" spans="1:5" ht="12.5">
      <c r="A26" s="5" t="s">
        <v>96</v>
      </c>
      <c r="B26" s="6">
        <v>1</v>
      </c>
      <c r="C26" s="7">
        <v>1</v>
      </c>
      <c r="D26" s="6">
        <v>0</v>
      </c>
      <c r="E26" s="8">
        <f t="shared" si="0"/>
        <v>0</v>
      </c>
    </row>
    <row r="27" spans="1:5" ht="12.5">
      <c r="A27" s="10" t="s">
        <v>26</v>
      </c>
      <c r="B27" s="11">
        <v>1</v>
      </c>
      <c r="C27" s="12">
        <v>9</v>
      </c>
      <c r="D27" s="11">
        <v>5</v>
      </c>
      <c r="E27" s="13">
        <f t="shared" si="0"/>
        <v>0.55555555555555558</v>
      </c>
    </row>
    <row r="28" spans="1:5" ht="25">
      <c r="A28" s="66" t="s">
        <v>97</v>
      </c>
      <c r="B28" s="67">
        <v>1</v>
      </c>
      <c r="C28" s="68">
        <v>5</v>
      </c>
      <c r="D28" s="67">
        <v>2</v>
      </c>
      <c r="E28" s="8">
        <f t="shared" si="0"/>
        <v>0.4</v>
      </c>
    </row>
    <row r="29" spans="1:5" ht="12.5">
      <c r="A29" s="10" t="s">
        <v>27</v>
      </c>
      <c r="B29" s="11">
        <v>1</v>
      </c>
      <c r="C29" s="12">
        <v>11</v>
      </c>
      <c r="D29" s="11">
        <v>9</v>
      </c>
      <c r="E29" s="13">
        <f t="shared" si="0"/>
        <v>0.81818181818181823</v>
      </c>
    </row>
    <row r="30" spans="1:5" ht="12.5">
      <c r="A30" s="5" t="s">
        <v>98</v>
      </c>
      <c r="B30" s="6">
        <v>9</v>
      </c>
      <c r="C30" s="7">
        <v>50</v>
      </c>
      <c r="D30" s="6">
        <v>21</v>
      </c>
      <c r="E30" s="8">
        <f t="shared" si="0"/>
        <v>0.42</v>
      </c>
    </row>
    <row r="31" spans="1:5" ht="12.5">
      <c r="A31" s="10" t="s">
        <v>28</v>
      </c>
      <c r="B31" s="11">
        <v>13</v>
      </c>
      <c r="C31" s="12">
        <v>57</v>
      </c>
      <c r="D31" s="11">
        <v>27</v>
      </c>
      <c r="E31" s="13">
        <f t="shared" si="0"/>
        <v>0.47368421052631576</v>
      </c>
    </row>
    <row r="32" spans="1:5" ht="12.5">
      <c r="A32" s="5" t="s">
        <v>29</v>
      </c>
      <c r="B32" s="6">
        <v>39</v>
      </c>
      <c r="C32" s="7">
        <v>205</v>
      </c>
      <c r="D32" s="6">
        <v>98</v>
      </c>
      <c r="E32" s="8">
        <f t="shared" si="0"/>
        <v>0.47804878048780486</v>
      </c>
    </row>
    <row r="33" spans="1:5" ht="12.5">
      <c r="A33" s="10" t="s">
        <v>99</v>
      </c>
      <c r="B33" s="11">
        <v>1</v>
      </c>
      <c r="C33" s="12">
        <v>7</v>
      </c>
      <c r="D33" s="11">
        <v>5</v>
      </c>
      <c r="E33" s="13">
        <f>SUM(D33/C33)</f>
        <v>0.7142857142857143</v>
      </c>
    </row>
    <row r="34" spans="1:5" s="16" customFormat="1" ht="17.5" customHeight="1">
      <c r="A34" s="15" t="s">
        <v>31</v>
      </c>
      <c r="B34" s="17">
        <f>SUM(B4:B33)</f>
        <v>375</v>
      </c>
      <c r="C34" s="17">
        <f>SUM(C4:C33)</f>
        <v>2257</v>
      </c>
      <c r="D34" s="17">
        <f>SUM(D4:D33)</f>
        <v>1176</v>
      </c>
      <c r="E34" s="18">
        <f>SUM(D34/C34)</f>
        <v>0.52104563579973417</v>
      </c>
    </row>
    <row r="35" spans="1:5" ht="66.5" customHeight="1">
      <c r="A35" s="62" t="s">
        <v>100</v>
      </c>
      <c r="B35" s="62"/>
      <c r="C35" s="62"/>
      <c r="D35" s="62"/>
      <c r="E35" s="62"/>
    </row>
  </sheetData>
  <mergeCells count="2">
    <mergeCell ref="A1:E1"/>
    <mergeCell ref="A35:E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0AF00-8AFE-4F5D-85C8-FE59419154D7}">
  <dimension ref="B1:G64"/>
  <sheetViews>
    <sheetView zoomScale="145" zoomScaleNormal="145" workbookViewId="0">
      <selection activeCell="B3" sqref="B3:G3"/>
    </sheetView>
  </sheetViews>
  <sheetFormatPr defaultColWidth="9.1796875" defaultRowHeight="10.5"/>
  <cols>
    <col min="1" max="1" width="9.1796875" style="9"/>
    <col min="2" max="2" width="46" style="19" customWidth="1"/>
    <col min="3" max="3" width="9.453125" style="20" customWidth="1"/>
    <col min="4" max="6" width="11.81640625" style="20" customWidth="1"/>
    <col min="7" max="7" width="12.54296875" style="20" customWidth="1"/>
    <col min="8" max="16384" width="9.1796875" style="9"/>
  </cols>
  <sheetData>
    <row r="1" spans="2:7" s="2" customFormat="1" ht="16.5">
      <c r="B1" s="63" t="s">
        <v>32</v>
      </c>
      <c r="C1" s="63"/>
      <c r="D1" s="63"/>
      <c r="E1" s="63"/>
      <c r="F1" s="63"/>
      <c r="G1" s="63"/>
    </row>
    <row r="2" spans="2:7" ht="11" thickBot="1"/>
    <row r="3" spans="2:7" s="4" customFormat="1" ht="52.5" thickBot="1">
      <c r="B3" s="113" t="s">
        <v>33</v>
      </c>
      <c r="C3" s="113" t="s">
        <v>34</v>
      </c>
      <c r="D3" s="114" t="s">
        <v>3</v>
      </c>
      <c r="E3" s="113" t="s">
        <v>4</v>
      </c>
      <c r="F3" s="115" t="s">
        <v>35</v>
      </c>
      <c r="G3" s="113" t="s">
        <v>0</v>
      </c>
    </row>
    <row r="4" spans="2:7" ht="15" customHeight="1">
      <c r="B4" s="21" t="s">
        <v>36</v>
      </c>
      <c r="C4" s="22">
        <v>4</v>
      </c>
      <c r="D4" s="23">
        <v>10</v>
      </c>
      <c r="E4" s="22">
        <v>4</v>
      </c>
      <c r="F4" s="24">
        <v>0</v>
      </c>
      <c r="G4" s="25">
        <f t="shared" ref="G4:G35" si="0">SUM(E4/D4)</f>
        <v>0.4</v>
      </c>
    </row>
    <row r="5" spans="2:7" ht="15" customHeight="1">
      <c r="B5" s="26" t="s">
        <v>37</v>
      </c>
      <c r="C5" s="27">
        <v>1</v>
      </c>
      <c r="D5" s="28">
        <v>8</v>
      </c>
      <c r="E5" s="27">
        <v>5</v>
      </c>
      <c r="F5" s="29">
        <v>0</v>
      </c>
      <c r="G5" s="30">
        <f t="shared" si="0"/>
        <v>0.625</v>
      </c>
    </row>
    <row r="6" spans="2:7" ht="15" customHeight="1">
      <c r="B6" s="31" t="s">
        <v>38</v>
      </c>
      <c r="C6" s="32">
        <v>13</v>
      </c>
      <c r="D6" s="33">
        <v>54</v>
      </c>
      <c r="E6" s="32">
        <v>30</v>
      </c>
      <c r="F6" s="34">
        <v>0</v>
      </c>
      <c r="G6" s="35">
        <f t="shared" si="0"/>
        <v>0.55555555555555558</v>
      </c>
    </row>
    <row r="7" spans="2:7" ht="15" customHeight="1">
      <c r="B7" s="26" t="s">
        <v>39</v>
      </c>
      <c r="C7" s="27">
        <v>8</v>
      </c>
      <c r="D7" s="28">
        <v>49</v>
      </c>
      <c r="E7" s="27">
        <v>27</v>
      </c>
      <c r="F7" s="29">
        <v>1</v>
      </c>
      <c r="G7" s="30">
        <f t="shared" si="0"/>
        <v>0.55102040816326525</v>
      </c>
    </row>
    <row r="8" spans="2:7" ht="15" customHeight="1">
      <c r="B8" s="31" t="s">
        <v>101</v>
      </c>
      <c r="C8" s="32">
        <v>6</v>
      </c>
      <c r="D8" s="33">
        <v>97</v>
      </c>
      <c r="E8" s="32">
        <v>52</v>
      </c>
      <c r="F8" s="34">
        <v>0</v>
      </c>
      <c r="G8" s="35">
        <f t="shared" si="0"/>
        <v>0.53608247422680411</v>
      </c>
    </row>
    <row r="9" spans="2:7" ht="15" customHeight="1">
      <c r="B9" s="26" t="s">
        <v>40</v>
      </c>
      <c r="C9" s="27">
        <v>1</v>
      </c>
      <c r="D9" s="28">
        <v>4</v>
      </c>
      <c r="E9" s="27">
        <v>2</v>
      </c>
      <c r="F9" s="29">
        <v>0</v>
      </c>
      <c r="G9" s="30">
        <f t="shared" si="0"/>
        <v>0.5</v>
      </c>
    </row>
    <row r="10" spans="2:7" ht="15" customHeight="1">
      <c r="B10" s="31" t="s">
        <v>41</v>
      </c>
      <c r="C10" s="32">
        <v>6</v>
      </c>
      <c r="D10" s="33">
        <v>45</v>
      </c>
      <c r="E10" s="32">
        <v>20</v>
      </c>
      <c r="F10" s="34">
        <v>0</v>
      </c>
      <c r="G10" s="35">
        <f t="shared" si="0"/>
        <v>0.44444444444444442</v>
      </c>
    </row>
    <row r="11" spans="2:7" ht="15" customHeight="1">
      <c r="B11" s="26" t="s">
        <v>42</v>
      </c>
      <c r="C11" s="27">
        <v>11</v>
      </c>
      <c r="D11" s="28">
        <v>33</v>
      </c>
      <c r="E11" s="27">
        <v>27</v>
      </c>
      <c r="F11" s="29">
        <v>0</v>
      </c>
      <c r="G11" s="30">
        <f t="shared" si="0"/>
        <v>0.81818181818181823</v>
      </c>
    </row>
    <row r="12" spans="2:7" ht="15" customHeight="1">
      <c r="B12" s="31" t="s">
        <v>43</v>
      </c>
      <c r="C12" s="32">
        <v>3</v>
      </c>
      <c r="D12" s="33">
        <v>17</v>
      </c>
      <c r="E12" s="32">
        <v>6</v>
      </c>
      <c r="F12" s="34">
        <v>0</v>
      </c>
      <c r="G12" s="35">
        <f t="shared" si="0"/>
        <v>0.35294117647058826</v>
      </c>
    </row>
    <row r="13" spans="2:7" ht="15" customHeight="1">
      <c r="B13" s="26" t="s">
        <v>44</v>
      </c>
      <c r="C13" s="27">
        <v>14</v>
      </c>
      <c r="D13" s="28">
        <v>85</v>
      </c>
      <c r="E13" s="27">
        <v>41</v>
      </c>
      <c r="F13" s="29">
        <v>0</v>
      </c>
      <c r="G13" s="30">
        <f t="shared" si="0"/>
        <v>0.4823529411764706</v>
      </c>
    </row>
    <row r="14" spans="2:7" ht="15" customHeight="1">
      <c r="B14" s="31" t="s">
        <v>45</v>
      </c>
      <c r="C14" s="32">
        <v>2</v>
      </c>
      <c r="D14" s="33">
        <v>14</v>
      </c>
      <c r="E14" s="32">
        <v>6</v>
      </c>
      <c r="F14" s="34">
        <v>1</v>
      </c>
      <c r="G14" s="35">
        <f t="shared" si="0"/>
        <v>0.42857142857142855</v>
      </c>
    </row>
    <row r="15" spans="2:7" ht="15" customHeight="1">
      <c r="B15" s="26" t="s">
        <v>46</v>
      </c>
      <c r="C15" s="27">
        <v>26</v>
      </c>
      <c r="D15" s="28">
        <v>206</v>
      </c>
      <c r="E15" s="27">
        <v>103</v>
      </c>
      <c r="F15" s="29">
        <v>0</v>
      </c>
      <c r="G15" s="30">
        <f t="shared" si="0"/>
        <v>0.5</v>
      </c>
    </row>
    <row r="16" spans="2:7" ht="15" customHeight="1">
      <c r="B16" s="31" t="s">
        <v>47</v>
      </c>
      <c r="C16" s="32">
        <v>2</v>
      </c>
      <c r="D16" s="33">
        <v>4</v>
      </c>
      <c r="E16" s="32">
        <v>1</v>
      </c>
      <c r="F16" s="34">
        <v>0</v>
      </c>
      <c r="G16" s="35">
        <f t="shared" si="0"/>
        <v>0.25</v>
      </c>
    </row>
    <row r="17" spans="2:7" ht="15" customHeight="1">
      <c r="B17" s="26" t="s">
        <v>48</v>
      </c>
      <c r="C17" s="27">
        <v>1</v>
      </c>
      <c r="D17" s="28">
        <v>9</v>
      </c>
      <c r="E17" s="27">
        <v>4</v>
      </c>
      <c r="F17" s="29">
        <v>0</v>
      </c>
      <c r="G17" s="30">
        <f t="shared" si="0"/>
        <v>0.44444444444444442</v>
      </c>
    </row>
    <row r="18" spans="2:7" ht="15" customHeight="1">
      <c r="B18" s="31" t="s">
        <v>49</v>
      </c>
      <c r="C18" s="32">
        <v>1</v>
      </c>
      <c r="D18" s="33">
        <v>3</v>
      </c>
      <c r="E18" s="32">
        <v>0</v>
      </c>
      <c r="F18" s="34">
        <v>0</v>
      </c>
      <c r="G18" s="35">
        <f t="shared" si="0"/>
        <v>0</v>
      </c>
    </row>
    <row r="19" spans="2:7" ht="15.75" customHeight="1">
      <c r="B19" s="26" t="s">
        <v>50</v>
      </c>
      <c r="C19" s="27">
        <v>1</v>
      </c>
      <c r="D19" s="28">
        <v>7</v>
      </c>
      <c r="E19" s="27">
        <v>5</v>
      </c>
      <c r="F19" s="29">
        <v>0</v>
      </c>
      <c r="G19" s="30">
        <f t="shared" si="0"/>
        <v>0.7142857142857143</v>
      </c>
    </row>
    <row r="20" spans="2:7" ht="14.5">
      <c r="B20" s="31" t="s">
        <v>102</v>
      </c>
      <c r="C20" s="32">
        <v>4</v>
      </c>
      <c r="D20" s="33">
        <v>18</v>
      </c>
      <c r="E20" s="32">
        <v>9</v>
      </c>
      <c r="F20" s="34">
        <v>0</v>
      </c>
      <c r="G20" s="35">
        <f t="shared" si="0"/>
        <v>0.5</v>
      </c>
    </row>
    <row r="21" spans="2:7" ht="14.5">
      <c r="B21" s="26" t="s">
        <v>51</v>
      </c>
      <c r="C21" s="27">
        <v>14</v>
      </c>
      <c r="D21" s="28">
        <v>84</v>
      </c>
      <c r="E21" s="27">
        <v>43</v>
      </c>
      <c r="F21" s="29">
        <v>0</v>
      </c>
      <c r="G21" s="30">
        <f t="shared" si="0"/>
        <v>0.51190476190476186</v>
      </c>
    </row>
    <row r="22" spans="2:7" ht="15" customHeight="1">
      <c r="B22" s="31" t="s">
        <v>52</v>
      </c>
      <c r="C22" s="32">
        <v>1</v>
      </c>
      <c r="D22" s="33">
        <v>10</v>
      </c>
      <c r="E22" s="32">
        <v>7</v>
      </c>
      <c r="F22" s="34">
        <v>0</v>
      </c>
      <c r="G22" s="35">
        <f t="shared" si="0"/>
        <v>0.7</v>
      </c>
    </row>
    <row r="23" spans="2:7" ht="15" customHeight="1">
      <c r="B23" s="26" t="s">
        <v>53</v>
      </c>
      <c r="C23" s="27">
        <v>4</v>
      </c>
      <c r="D23" s="28">
        <v>18</v>
      </c>
      <c r="E23" s="27">
        <v>6</v>
      </c>
      <c r="F23" s="29">
        <v>0</v>
      </c>
      <c r="G23" s="30">
        <f t="shared" si="0"/>
        <v>0.33333333333333331</v>
      </c>
    </row>
    <row r="24" spans="2:7" ht="15" customHeight="1">
      <c r="B24" s="31" t="s">
        <v>54</v>
      </c>
      <c r="C24" s="32">
        <v>5</v>
      </c>
      <c r="D24" s="33">
        <v>45</v>
      </c>
      <c r="E24" s="32">
        <v>19</v>
      </c>
      <c r="F24" s="34">
        <v>0</v>
      </c>
      <c r="G24" s="35">
        <f t="shared" si="0"/>
        <v>0.42222222222222222</v>
      </c>
    </row>
    <row r="25" spans="2:7" ht="15" customHeight="1">
      <c r="B25" s="26" t="s">
        <v>55</v>
      </c>
      <c r="C25" s="27">
        <v>1</v>
      </c>
      <c r="D25" s="28">
        <v>8</v>
      </c>
      <c r="E25" s="27">
        <v>5</v>
      </c>
      <c r="F25" s="29">
        <v>0</v>
      </c>
      <c r="G25" s="30">
        <f t="shared" si="0"/>
        <v>0.625</v>
      </c>
    </row>
    <row r="26" spans="2:7" ht="15" customHeight="1">
      <c r="B26" s="31" t="s">
        <v>56</v>
      </c>
      <c r="C26" s="32">
        <v>23</v>
      </c>
      <c r="D26" s="33">
        <v>185</v>
      </c>
      <c r="E26" s="32">
        <v>93</v>
      </c>
      <c r="F26" s="34">
        <v>0</v>
      </c>
      <c r="G26" s="35">
        <f t="shared" si="0"/>
        <v>0.50270270270270268</v>
      </c>
    </row>
    <row r="27" spans="2:7" ht="15" customHeight="1">
      <c r="B27" s="26" t="s">
        <v>57</v>
      </c>
      <c r="C27" s="27">
        <v>1</v>
      </c>
      <c r="D27" s="28">
        <v>3</v>
      </c>
      <c r="E27" s="27">
        <v>2</v>
      </c>
      <c r="F27" s="29">
        <v>0</v>
      </c>
      <c r="G27" s="30">
        <f t="shared" si="0"/>
        <v>0.66666666666666663</v>
      </c>
    </row>
    <row r="28" spans="2:7" ht="15" customHeight="1">
      <c r="B28" s="31" t="s">
        <v>58</v>
      </c>
      <c r="C28" s="32">
        <v>6</v>
      </c>
      <c r="D28" s="33">
        <v>32</v>
      </c>
      <c r="E28" s="32">
        <v>16</v>
      </c>
      <c r="F28" s="34">
        <v>0</v>
      </c>
      <c r="G28" s="35">
        <f t="shared" si="0"/>
        <v>0.5</v>
      </c>
    </row>
    <row r="29" spans="2:7" ht="14.5">
      <c r="B29" s="26" t="s">
        <v>59</v>
      </c>
      <c r="C29" s="27">
        <v>35</v>
      </c>
      <c r="D29" s="28">
        <v>258</v>
      </c>
      <c r="E29" s="27">
        <v>163</v>
      </c>
      <c r="F29" s="29">
        <v>1</v>
      </c>
      <c r="G29" s="30">
        <f t="shared" si="0"/>
        <v>0.63178294573643412</v>
      </c>
    </row>
    <row r="30" spans="2:7" ht="15" customHeight="1">
      <c r="B30" s="31" t="s">
        <v>60</v>
      </c>
      <c r="C30" s="32">
        <v>2</v>
      </c>
      <c r="D30" s="33">
        <v>14</v>
      </c>
      <c r="E30" s="32">
        <v>5</v>
      </c>
      <c r="F30" s="34">
        <v>0</v>
      </c>
      <c r="G30" s="35">
        <f t="shared" si="0"/>
        <v>0.35714285714285715</v>
      </c>
    </row>
    <row r="31" spans="2:7" ht="14.5">
      <c r="B31" s="26" t="s">
        <v>61</v>
      </c>
      <c r="C31" s="27">
        <v>1</v>
      </c>
      <c r="D31" s="28">
        <v>9</v>
      </c>
      <c r="E31" s="27">
        <v>2</v>
      </c>
      <c r="F31" s="29">
        <v>0</v>
      </c>
      <c r="G31" s="30">
        <f t="shared" si="0"/>
        <v>0.22222222222222221</v>
      </c>
    </row>
    <row r="32" spans="2:7" ht="14.5">
      <c r="B32" s="31" t="s">
        <v>62</v>
      </c>
      <c r="C32" s="32">
        <v>3</v>
      </c>
      <c r="D32" s="33">
        <v>15</v>
      </c>
      <c r="E32" s="32">
        <v>5</v>
      </c>
      <c r="F32" s="34">
        <v>0</v>
      </c>
      <c r="G32" s="35">
        <f t="shared" si="0"/>
        <v>0.33333333333333331</v>
      </c>
    </row>
    <row r="33" spans="2:7" ht="15" customHeight="1">
      <c r="B33" s="26" t="s">
        <v>63</v>
      </c>
      <c r="C33" s="27">
        <v>30</v>
      </c>
      <c r="D33" s="28">
        <v>121</v>
      </c>
      <c r="E33" s="27">
        <v>80</v>
      </c>
      <c r="F33" s="29">
        <v>0</v>
      </c>
      <c r="G33" s="30">
        <f t="shared" si="0"/>
        <v>0.66115702479338845</v>
      </c>
    </row>
    <row r="34" spans="2:7" s="36" customFormat="1" ht="14.5">
      <c r="B34" s="31" t="s">
        <v>64</v>
      </c>
      <c r="C34" s="32">
        <v>38</v>
      </c>
      <c r="D34" s="33">
        <v>199</v>
      </c>
      <c r="E34" s="32">
        <v>104</v>
      </c>
      <c r="F34" s="34">
        <v>0</v>
      </c>
      <c r="G34" s="35">
        <f t="shared" si="0"/>
        <v>0.52261306532663321</v>
      </c>
    </row>
    <row r="35" spans="2:7" ht="15" customHeight="1">
      <c r="B35" s="26" t="s">
        <v>65</v>
      </c>
      <c r="C35" s="27">
        <v>4</v>
      </c>
      <c r="D35" s="28">
        <v>20</v>
      </c>
      <c r="E35" s="27">
        <v>7</v>
      </c>
      <c r="F35" s="29">
        <v>0</v>
      </c>
      <c r="G35" s="30">
        <f t="shared" si="0"/>
        <v>0.35</v>
      </c>
    </row>
    <row r="36" spans="2:7" ht="15" customHeight="1">
      <c r="B36" s="31" t="s">
        <v>66</v>
      </c>
      <c r="C36" s="32">
        <v>4</v>
      </c>
      <c r="D36" s="33">
        <v>27</v>
      </c>
      <c r="E36" s="32">
        <v>15</v>
      </c>
      <c r="F36" s="34">
        <v>1</v>
      </c>
      <c r="G36" s="35">
        <f t="shared" ref="G36:G60" si="1">SUM(E36/D36)</f>
        <v>0.55555555555555558</v>
      </c>
    </row>
    <row r="37" spans="2:7" ht="15" customHeight="1">
      <c r="B37" s="26" t="s">
        <v>67</v>
      </c>
      <c r="C37" s="27">
        <v>9</v>
      </c>
      <c r="D37" s="28">
        <v>50</v>
      </c>
      <c r="E37" s="27">
        <v>21</v>
      </c>
      <c r="F37" s="29">
        <v>0</v>
      </c>
      <c r="G37" s="30">
        <f t="shared" si="1"/>
        <v>0.42</v>
      </c>
    </row>
    <row r="38" spans="2:7" ht="15" customHeight="1">
      <c r="B38" s="31" t="s">
        <v>68</v>
      </c>
      <c r="C38" s="32">
        <v>6</v>
      </c>
      <c r="D38" s="33">
        <v>30</v>
      </c>
      <c r="E38" s="32">
        <v>14</v>
      </c>
      <c r="F38" s="34">
        <v>0</v>
      </c>
      <c r="G38" s="35">
        <f t="shared" si="1"/>
        <v>0.46666666666666667</v>
      </c>
    </row>
    <row r="39" spans="2:7" ht="15" customHeight="1">
      <c r="B39" s="26" t="s">
        <v>69</v>
      </c>
      <c r="C39" s="27">
        <v>2</v>
      </c>
      <c r="D39" s="28">
        <v>15</v>
      </c>
      <c r="E39" s="27">
        <v>9</v>
      </c>
      <c r="F39" s="29">
        <v>0</v>
      </c>
      <c r="G39" s="30">
        <f t="shared" si="1"/>
        <v>0.6</v>
      </c>
    </row>
    <row r="40" spans="2:7" ht="15" customHeight="1">
      <c r="B40" s="31" t="s">
        <v>70</v>
      </c>
      <c r="C40" s="32">
        <v>1</v>
      </c>
      <c r="D40" s="33">
        <v>4</v>
      </c>
      <c r="E40" s="32">
        <v>1</v>
      </c>
      <c r="F40" s="34">
        <v>0</v>
      </c>
      <c r="G40" s="35">
        <f t="shared" si="1"/>
        <v>0.25</v>
      </c>
    </row>
    <row r="41" spans="2:7" ht="30" customHeight="1">
      <c r="B41" s="69" t="s">
        <v>71</v>
      </c>
      <c r="C41" s="27">
        <v>1</v>
      </c>
      <c r="D41" s="28">
        <v>11</v>
      </c>
      <c r="E41" s="27">
        <v>9</v>
      </c>
      <c r="F41" s="29">
        <v>0</v>
      </c>
      <c r="G41" s="30">
        <f t="shared" si="1"/>
        <v>0.81818181818181823</v>
      </c>
    </row>
    <row r="42" spans="2:7" ht="15" customHeight="1">
      <c r="B42" s="31" t="s">
        <v>72</v>
      </c>
      <c r="C42" s="32">
        <v>4</v>
      </c>
      <c r="D42" s="33">
        <v>15</v>
      </c>
      <c r="E42" s="32">
        <v>4</v>
      </c>
      <c r="F42" s="34">
        <v>0</v>
      </c>
      <c r="G42" s="35">
        <f t="shared" si="1"/>
        <v>0.26666666666666666</v>
      </c>
    </row>
    <row r="43" spans="2:7" ht="15" customHeight="1">
      <c r="B43" s="26" t="s">
        <v>73</v>
      </c>
      <c r="C43" s="27">
        <v>2</v>
      </c>
      <c r="D43" s="28">
        <v>7</v>
      </c>
      <c r="E43" s="27">
        <v>5</v>
      </c>
      <c r="F43" s="29">
        <v>0</v>
      </c>
      <c r="G43" s="30">
        <f t="shared" si="1"/>
        <v>0.7142857142857143</v>
      </c>
    </row>
    <row r="44" spans="2:7" ht="14.5">
      <c r="B44" s="31" t="s">
        <v>74</v>
      </c>
      <c r="C44" s="32">
        <v>1</v>
      </c>
      <c r="D44" s="33">
        <v>6</v>
      </c>
      <c r="E44" s="32">
        <v>4</v>
      </c>
      <c r="F44" s="34">
        <v>0</v>
      </c>
      <c r="G44" s="35">
        <f t="shared" si="1"/>
        <v>0.66666666666666663</v>
      </c>
    </row>
    <row r="45" spans="2:7" ht="14.5">
      <c r="B45" s="26" t="s">
        <v>103</v>
      </c>
      <c r="C45" s="27">
        <v>2</v>
      </c>
      <c r="D45" s="28">
        <v>7</v>
      </c>
      <c r="E45" s="27">
        <v>3</v>
      </c>
      <c r="F45" s="29">
        <v>0</v>
      </c>
      <c r="G45" s="30">
        <f t="shared" si="1"/>
        <v>0.42857142857142855</v>
      </c>
    </row>
    <row r="46" spans="2:7" ht="15" customHeight="1">
      <c r="B46" s="31" t="s">
        <v>75</v>
      </c>
      <c r="C46" s="32">
        <v>11</v>
      </c>
      <c r="D46" s="33">
        <v>78</v>
      </c>
      <c r="E46" s="32">
        <v>41</v>
      </c>
      <c r="F46" s="34">
        <v>0</v>
      </c>
      <c r="G46" s="35">
        <f t="shared" si="1"/>
        <v>0.52564102564102566</v>
      </c>
    </row>
    <row r="47" spans="2:7" ht="15" customHeight="1">
      <c r="B47" s="26" t="s">
        <v>76</v>
      </c>
      <c r="C47" s="27">
        <v>5</v>
      </c>
      <c r="D47" s="28">
        <v>34</v>
      </c>
      <c r="E47" s="27">
        <v>21</v>
      </c>
      <c r="F47" s="29">
        <v>0</v>
      </c>
      <c r="G47" s="30">
        <f t="shared" si="1"/>
        <v>0.61764705882352944</v>
      </c>
    </row>
    <row r="48" spans="2:7" ht="15" customHeight="1">
      <c r="B48" s="31" t="s">
        <v>77</v>
      </c>
      <c r="C48" s="32">
        <v>1</v>
      </c>
      <c r="D48" s="33">
        <v>9</v>
      </c>
      <c r="E48" s="32">
        <v>5</v>
      </c>
      <c r="F48" s="34">
        <v>0</v>
      </c>
      <c r="G48" s="35">
        <f t="shared" si="1"/>
        <v>0.55555555555555558</v>
      </c>
    </row>
    <row r="49" spans="2:7" ht="15" customHeight="1">
      <c r="B49" s="26" t="s">
        <v>78</v>
      </c>
      <c r="C49" s="27">
        <v>1</v>
      </c>
      <c r="D49" s="28">
        <v>2</v>
      </c>
      <c r="E49" s="27">
        <v>0</v>
      </c>
      <c r="F49" s="29">
        <v>0</v>
      </c>
      <c r="G49" s="30">
        <f t="shared" si="1"/>
        <v>0</v>
      </c>
    </row>
    <row r="50" spans="2:7" ht="15" customHeight="1">
      <c r="B50" s="31" t="s">
        <v>79</v>
      </c>
      <c r="C50" s="32">
        <v>4</v>
      </c>
      <c r="D50" s="33">
        <v>30</v>
      </c>
      <c r="E50" s="32">
        <v>17</v>
      </c>
      <c r="F50" s="34">
        <v>0</v>
      </c>
      <c r="G50" s="35">
        <f t="shared" si="1"/>
        <v>0.56666666666666665</v>
      </c>
    </row>
    <row r="51" spans="2:7" ht="15" customHeight="1">
      <c r="B51" s="26" t="s">
        <v>80</v>
      </c>
      <c r="C51" s="27">
        <v>14</v>
      </c>
      <c r="D51" s="28">
        <v>74</v>
      </c>
      <c r="E51" s="27">
        <v>31</v>
      </c>
      <c r="F51" s="29">
        <v>0</v>
      </c>
      <c r="G51" s="30">
        <f t="shared" si="1"/>
        <v>0.41891891891891891</v>
      </c>
    </row>
    <row r="52" spans="2:7" ht="15" customHeight="1">
      <c r="B52" s="70" t="s">
        <v>104</v>
      </c>
      <c r="C52" s="71">
        <v>15</v>
      </c>
      <c r="D52" s="72">
        <v>72</v>
      </c>
      <c r="E52" s="71">
        <v>34</v>
      </c>
      <c r="F52" s="73">
        <v>0</v>
      </c>
      <c r="G52" s="74">
        <f t="shared" si="1"/>
        <v>0.47222222222222221</v>
      </c>
    </row>
    <row r="53" spans="2:7" ht="15" customHeight="1">
      <c r="B53" s="26" t="s">
        <v>81</v>
      </c>
      <c r="C53" s="27">
        <v>2</v>
      </c>
      <c r="D53" s="28">
        <v>7</v>
      </c>
      <c r="E53" s="27">
        <v>4</v>
      </c>
      <c r="F53" s="29">
        <v>0</v>
      </c>
      <c r="G53" s="30">
        <f t="shared" si="1"/>
        <v>0.5714285714285714</v>
      </c>
    </row>
    <row r="54" spans="2:7" ht="15" customHeight="1">
      <c r="B54" s="70" t="s">
        <v>82</v>
      </c>
      <c r="C54" s="71">
        <v>1</v>
      </c>
      <c r="D54" s="72">
        <v>1</v>
      </c>
      <c r="E54" s="71">
        <v>0</v>
      </c>
      <c r="F54" s="73">
        <v>0</v>
      </c>
      <c r="G54" s="74">
        <f t="shared" si="1"/>
        <v>0</v>
      </c>
    </row>
    <row r="55" spans="2:7" ht="15" customHeight="1">
      <c r="B55" s="26" t="s">
        <v>83</v>
      </c>
      <c r="C55" s="27">
        <v>8</v>
      </c>
      <c r="D55" s="28">
        <v>45</v>
      </c>
      <c r="E55" s="27">
        <v>14</v>
      </c>
      <c r="F55" s="29">
        <v>0</v>
      </c>
      <c r="G55" s="30">
        <f t="shared" si="1"/>
        <v>0.31111111111111112</v>
      </c>
    </row>
    <row r="56" spans="2:7" ht="15" customHeight="1">
      <c r="B56" s="70" t="s">
        <v>84</v>
      </c>
      <c r="C56" s="71">
        <v>1</v>
      </c>
      <c r="D56" s="72">
        <v>5</v>
      </c>
      <c r="E56" s="71">
        <v>2</v>
      </c>
      <c r="F56" s="73">
        <v>0</v>
      </c>
      <c r="G56" s="74">
        <f t="shared" si="1"/>
        <v>0.4</v>
      </c>
    </row>
    <row r="57" spans="2:7" ht="15" customHeight="1">
      <c r="B57" s="26" t="s">
        <v>85</v>
      </c>
      <c r="C57" s="27">
        <v>4</v>
      </c>
      <c r="D57" s="28">
        <v>15</v>
      </c>
      <c r="E57" s="27">
        <v>4</v>
      </c>
      <c r="F57" s="29">
        <v>0</v>
      </c>
      <c r="G57" s="30">
        <f t="shared" si="1"/>
        <v>0.26666666666666666</v>
      </c>
    </row>
    <row r="58" spans="2:7" ht="15" customHeight="1">
      <c r="B58" s="70" t="s">
        <v>86</v>
      </c>
      <c r="C58" s="71">
        <v>1</v>
      </c>
      <c r="D58" s="72">
        <v>9</v>
      </c>
      <c r="E58" s="71">
        <v>9</v>
      </c>
      <c r="F58" s="73">
        <v>0</v>
      </c>
      <c r="G58" s="74">
        <f t="shared" si="1"/>
        <v>1</v>
      </c>
    </row>
    <row r="59" spans="2:7" ht="15" customHeight="1" thickBot="1">
      <c r="B59" s="75" t="s">
        <v>105</v>
      </c>
      <c r="C59" s="76">
        <v>3</v>
      </c>
      <c r="D59" s="77">
        <v>34</v>
      </c>
      <c r="E59" s="76">
        <v>15</v>
      </c>
      <c r="F59" s="78">
        <v>0</v>
      </c>
      <c r="G59" s="79">
        <f t="shared" si="1"/>
        <v>0.44117647058823528</v>
      </c>
    </row>
    <row r="60" spans="2:7" ht="15" customHeight="1" thickBot="1">
      <c r="B60" s="37"/>
      <c r="C60" s="38">
        <f>SUM(C4:C59)</f>
        <v>375</v>
      </c>
      <c r="D60" s="39">
        <f>SUM(D4:D59)-14</f>
        <v>2257</v>
      </c>
      <c r="E60" s="38">
        <f>SUM(E4:E59)-5</f>
        <v>1176</v>
      </c>
      <c r="F60" s="40">
        <f>SUM(F4:F59)</f>
        <v>4</v>
      </c>
      <c r="G60" s="41">
        <f t="shared" si="1"/>
        <v>0.52104563579973417</v>
      </c>
    </row>
    <row r="61" spans="2:7" ht="8.25" customHeight="1">
      <c r="B61" s="37"/>
      <c r="C61" s="42"/>
      <c r="D61" s="42"/>
      <c r="E61" s="42"/>
      <c r="F61" s="42"/>
      <c r="G61" s="43"/>
    </row>
    <row r="62" spans="2:7" ht="22.5" customHeight="1">
      <c r="B62" s="64" t="s">
        <v>106</v>
      </c>
      <c r="C62" s="64"/>
      <c r="D62" s="64"/>
      <c r="E62" s="64"/>
      <c r="F62" s="64"/>
      <c r="G62" s="64"/>
    </row>
    <row r="63" spans="2:7" ht="8.25" customHeight="1"/>
    <row r="64" spans="2:7" ht="58" customHeight="1">
      <c r="B64" s="62" t="s">
        <v>107</v>
      </c>
      <c r="C64" s="62"/>
      <c r="D64" s="62"/>
      <c r="E64" s="62"/>
      <c r="F64" s="62"/>
      <c r="G64" s="62"/>
    </row>
  </sheetData>
  <mergeCells count="3">
    <mergeCell ref="B1:G1"/>
    <mergeCell ref="B62:G62"/>
    <mergeCell ref="B64:G6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5EA0-2F02-4A9A-BBD6-D8630F422682}">
  <dimension ref="A1:R33"/>
  <sheetViews>
    <sheetView zoomScale="85" zoomScaleNormal="85" workbookViewId="0">
      <selection activeCell="A3" sqref="A3:Q3"/>
    </sheetView>
  </sheetViews>
  <sheetFormatPr defaultColWidth="8" defaultRowHeight="12.5"/>
  <cols>
    <col min="1" max="1" width="56.7265625" style="45" customWidth="1"/>
    <col min="2" max="6" width="13.26953125" style="46" customWidth="1"/>
    <col min="7" max="7" width="13.26953125" style="57" customWidth="1"/>
    <col min="8" max="8" width="13.26953125" style="46" customWidth="1"/>
    <col min="9" max="9" width="13.26953125" style="57" customWidth="1"/>
    <col min="10" max="10" width="13.26953125" style="46" customWidth="1"/>
    <col min="11" max="11" width="13.26953125" style="47" customWidth="1"/>
    <col min="12" max="12" width="13.26953125" style="46" customWidth="1"/>
    <col min="13" max="13" width="13.26953125" style="47" customWidth="1"/>
    <col min="14" max="14" width="13.26953125" style="46" customWidth="1"/>
    <col min="15" max="15" width="13.26953125" style="47" customWidth="1"/>
    <col min="16" max="16" width="13.08984375" style="46" customWidth="1"/>
    <col min="17" max="17" width="13.26953125" style="58" customWidth="1"/>
    <col min="18" max="39" width="13.26953125" style="45" customWidth="1"/>
    <col min="40" max="16384" width="8" style="45"/>
  </cols>
  <sheetData>
    <row r="1" spans="1:18" ht="13">
      <c r="A1" s="65" t="s">
        <v>94</v>
      </c>
      <c r="B1" s="65"/>
      <c r="C1" s="65"/>
      <c r="D1" s="65"/>
      <c r="E1" s="65"/>
      <c r="F1" s="65"/>
      <c r="G1" s="65"/>
      <c r="H1" s="65"/>
      <c r="I1" s="65"/>
      <c r="J1" s="65"/>
      <c r="K1" s="65"/>
      <c r="L1" s="65"/>
      <c r="M1" s="65"/>
      <c r="N1" s="65"/>
      <c r="O1" s="65"/>
      <c r="P1" s="65"/>
      <c r="Q1" s="65"/>
      <c r="R1" s="44"/>
    </row>
    <row r="3" spans="1:18" ht="52" customHeight="1">
      <c r="A3" s="112" t="s">
        <v>88</v>
      </c>
      <c r="B3" s="112" t="s">
        <v>3</v>
      </c>
      <c r="C3" s="112" t="s">
        <v>89</v>
      </c>
      <c r="D3" s="107" t="s">
        <v>108</v>
      </c>
      <c r="E3" s="108"/>
      <c r="F3" s="107" t="s">
        <v>109</v>
      </c>
      <c r="G3" s="108"/>
      <c r="H3" s="107" t="s">
        <v>110</v>
      </c>
      <c r="I3" s="108"/>
      <c r="J3" s="107" t="s">
        <v>111</v>
      </c>
      <c r="K3" s="108"/>
      <c r="L3" s="107" t="s">
        <v>112</v>
      </c>
      <c r="M3" s="108"/>
      <c r="N3" s="107" t="s">
        <v>113</v>
      </c>
      <c r="O3" s="108"/>
      <c r="P3" s="107" t="s">
        <v>114</v>
      </c>
      <c r="Q3" s="108"/>
    </row>
    <row r="4" spans="1:18">
      <c r="A4" s="88" t="s">
        <v>5</v>
      </c>
      <c r="B4" s="89">
        <v>215</v>
      </c>
      <c r="C4" s="90">
        <v>0.99534883720930234</v>
      </c>
      <c r="D4" s="89">
        <v>120</v>
      </c>
      <c r="E4" s="90">
        <v>0.56100000000000005</v>
      </c>
      <c r="F4" s="89">
        <v>93</v>
      </c>
      <c r="G4" s="91">
        <v>0.435</v>
      </c>
      <c r="H4" s="89">
        <v>2</v>
      </c>
      <c r="I4" s="91">
        <v>8.9999999999999993E-3</v>
      </c>
      <c r="J4" s="89">
        <v>7</v>
      </c>
      <c r="K4" s="90">
        <v>3.3000000000000002E-2</v>
      </c>
      <c r="L4" s="89">
        <v>0</v>
      </c>
      <c r="M4" s="90">
        <v>0</v>
      </c>
      <c r="N4" s="89">
        <v>0</v>
      </c>
      <c r="O4" s="90">
        <v>0</v>
      </c>
      <c r="P4" s="89">
        <v>0</v>
      </c>
      <c r="Q4" s="92">
        <v>0</v>
      </c>
    </row>
    <row r="5" spans="1:18">
      <c r="A5" s="93" t="s">
        <v>6</v>
      </c>
      <c r="B5" s="94">
        <v>4</v>
      </c>
      <c r="C5" s="95">
        <v>1</v>
      </c>
      <c r="D5" s="94">
        <v>1</v>
      </c>
      <c r="E5" s="95">
        <v>0.25</v>
      </c>
      <c r="F5" s="94">
        <v>3</v>
      </c>
      <c r="G5" s="96">
        <v>0.75</v>
      </c>
      <c r="H5" s="94">
        <v>0</v>
      </c>
      <c r="I5" s="96">
        <v>0</v>
      </c>
      <c r="J5" s="94">
        <v>0</v>
      </c>
      <c r="K5" s="95">
        <v>0</v>
      </c>
      <c r="L5" s="94">
        <v>0</v>
      </c>
      <c r="M5" s="95">
        <v>0</v>
      </c>
      <c r="N5" s="94">
        <v>0</v>
      </c>
      <c r="O5" s="95">
        <v>0</v>
      </c>
      <c r="P5" s="94">
        <v>0</v>
      </c>
      <c r="Q5" s="97">
        <v>0</v>
      </c>
    </row>
    <row r="6" spans="1:18">
      <c r="A6" s="88" t="s">
        <v>7</v>
      </c>
      <c r="B6" s="89">
        <v>304</v>
      </c>
      <c r="C6" s="90">
        <v>1</v>
      </c>
      <c r="D6" s="89">
        <v>193</v>
      </c>
      <c r="E6" s="90">
        <v>0.63500000000000001</v>
      </c>
      <c r="F6" s="89">
        <v>75</v>
      </c>
      <c r="G6" s="91">
        <v>0.247</v>
      </c>
      <c r="H6" s="89">
        <v>24</v>
      </c>
      <c r="I6" s="91">
        <v>7.9000000000000001E-2</v>
      </c>
      <c r="J6" s="89">
        <v>34</v>
      </c>
      <c r="K6" s="90">
        <v>0.112</v>
      </c>
      <c r="L6" s="89">
        <v>2</v>
      </c>
      <c r="M6" s="90">
        <v>7.0000000000000001E-3</v>
      </c>
      <c r="N6" s="89">
        <v>4</v>
      </c>
      <c r="O6" s="90">
        <v>1.2999999999999999E-2</v>
      </c>
      <c r="P6" s="89">
        <v>7</v>
      </c>
      <c r="Q6" s="92">
        <v>2.3E-2</v>
      </c>
    </row>
    <row r="7" spans="1:18">
      <c r="A7" s="98" t="s">
        <v>8</v>
      </c>
      <c r="B7" s="94">
        <v>20</v>
      </c>
      <c r="C7" s="95">
        <v>1</v>
      </c>
      <c r="D7" s="94">
        <v>18</v>
      </c>
      <c r="E7" s="95">
        <v>0.9</v>
      </c>
      <c r="F7" s="94">
        <v>6</v>
      </c>
      <c r="G7" s="96">
        <v>0.3</v>
      </c>
      <c r="H7" s="94">
        <v>3</v>
      </c>
      <c r="I7" s="96">
        <v>0.15</v>
      </c>
      <c r="J7" s="94">
        <v>0</v>
      </c>
      <c r="K7" s="95">
        <v>0</v>
      </c>
      <c r="L7" s="94">
        <v>0</v>
      </c>
      <c r="M7" s="95">
        <v>0</v>
      </c>
      <c r="N7" s="94">
        <v>2</v>
      </c>
      <c r="O7" s="95">
        <v>0.1</v>
      </c>
      <c r="P7" s="94">
        <v>0</v>
      </c>
      <c r="Q7" s="97">
        <v>0</v>
      </c>
    </row>
    <row r="8" spans="1:18">
      <c r="A8" s="99" t="s">
        <v>9</v>
      </c>
      <c r="B8" s="100">
        <v>1</v>
      </c>
      <c r="C8" s="101">
        <v>1</v>
      </c>
      <c r="D8" s="89">
        <v>1</v>
      </c>
      <c r="E8" s="90">
        <v>1</v>
      </c>
      <c r="F8" s="89">
        <v>0</v>
      </c>
      <c r="G8" s="91">
        <v>0</v>
      </c>
      <c r="H8" s="89">
        <v>0</v>
      </c>
      <c r="I8" s="91">
        <v>0</v>
      </c>
      <c r="J8" s="89">
        <v>0</v>
      </c>
      <c r="K8" s="90">
        <v>0</v>
      </c>
      <c r="L8" s="89">
        <v>0</v>
      </c>
      <c r="M8" s="90">
        <v>0</v>
      </c>
      <c r="N8" s="89">
        <v>0</v>
      </c>
      <c r="O8" s="90">
        <v>0</v>
      </c>
      <c r="P8" s="89">
        <v>0</v>
      </c>
      <c r="Q8" s="92">
        <v>0</v>
      </c>
    </row>
    <row r="9" spans="1:18">
      <c r="A9" s="98" t="s">
        <v>10</v>
      </c>
      <c r="B9" s="94">
        <v>20</v>
      </c>
      <c r="C9" s="95">
        <v>1</v>
      </c>
      <c r="D9" s="94">
        <v>13</v>
      </c>
      <c r="E9" s="95">
        <v>0.65</v>
      </c>
      <c r="F9" s="94">
        <v>5</v>
      </c>
      <c r="G9" s="96">
        <v>0.25</v>
      </c>
      <c r="H9" s="94">
        <v>0</v>
      </c>
      <c r="I9" s="96">
        <v>0</v>
      </c>
      <c r="J9" s="94">
        <v>2</v>
      </c>
      <c r="K9" s="95">
        <v>0.1</v>
      </c>
      <c r="L9" s="94">
        <v>0</v>
      </c>
      <c r="M9" s="95">
        <v>0</v>
      </c>
      <c r="N9" s="94">
        <v>0</v>
      </c>
      <c r="O9" s="95">
        <v>0</v>
      </c>
      <c r="P9" s="94">
        <v>0</v>
      </c>
      <c r="Q9" s="97">
        <v>0</v>
      </c>
    </row>
    <row r="10" spans="1:18">
      <c r="A10" s="88" t="s">
        <v>11</v>
      </c>
      <c r="B10" s="89">
        <v>94</v>
      </c>
      <c r="C10" s="90">
        <v>0.98936170212765961</v>
      </c>
      <c r="D10" s="89">
        <v>49</v>
      </c>
      <c r="E10" s="90">
        <v>0.52700000000000002</v>
      </c>
      <c r="F10" s="89">
        <v>32</v>
      </c>
      <c r="G10" s="91">
        <v>0.34399999999999997</v>
      </c>
      <c r="H10" s="89">
        <v>15</v>
      </c>
      <c r="I10" s="91">
        <v>0.161</v>
      </c>
      <c r="J10" s="89">
        <v>1</v>
      </c>
      <c r="K10" s="90">
        <v>1.0999999999999999E-2</v>
      </c>
      <c r="L10" s="89">
        <v>1</v>
      </c>
      <c r="M10" s="90">
        <v>1.0999999999999999E-2</v>
      </c>
      <c r="N10" s="89">
        <v>0</v>
      </c>
      <c r="O10" s="90">
        <v>0</v>
      </c>
      <c r="P10" s="89">
        <v>1</v>
      </c>
      <c r="Q10" s="92">
        <v>1.0999999999999999E-2</v>
      </c>
    </row>
    <row r="11" spans="1:18">
      <c r="A11" s="93" t="s">
        <v>12</v>
      </c>
      <c r="B11" s="94">
        <v>64</v>
      </c>
      <c r="C11" s="95">
        <v>1</v>
      </c>
      <c r="D11" s="94">
        <v>52</v>
      </c>
      <c r="E11" s="95">
        <v>0.81299999999999994</v>
      </c>
      <c r="F11" s="94">
        <v>15</v>
      </c>
      <c r="G11" s="96">
        <v>0.23400000000000001</v>
      </c>
      <c r="H11" s="94">
        <v>2</v>
      </c>
      <c r="I11" s="96">
        <v>3.1E-2</v>
      </c>
      <c r="J11" s="94">
        <v>1</v>
      </c>
      <c r="K11" s="95">
        <v>1.6E-2</v>
      </c>
      <c r="L11" s="94">
        <v>0</v>
      </c>
      <c r="M11" s="95">
        <v>0</v>
      </c>
      <c r="N11" s="94">
        <v>0</v>
      </c>
      <c r="O11" s="95">
        <v>0</v>
      </c>
      <c r="P11" s="94">
        <v>0</v>
      </c>
      <c r="Q11" s="97">
        <v>0</v>
      </c>
    </row>
    <row r="12" spans="1:18">
      <c r="A12" s="88" t="s">
        <v>13</v>
      </c>
      <c r="B12" s="89">
        <v>15</v>
      </c>
      <c r="C12" s="90">
        <v>1</v>
      </c>
      <c r="D12" s="89">
        <v>1</v>
      </c>
      <c r="E12" s="90">
        <v>6.7000000000000004E-2</v>
      </c>
      <c r="F12" s="89">
        <v>1</v>
      </c>
      <c r="G12" s="91">
        <v>6.7000000000000004E-2</v>
      </c>
      <c r="H12" s="89">
        <v>14</v>
      </c>
      <c r="I12" s="91">
        <v>0.93300000000000005</v>
      </c>
      <c r="J12" s="89">
        <v>1</v>
      </c>
      <c r="K12" s="90">
        <v>6.7000000000000004E-2</v>
      </c>
      <c r="L12" s="89">
        <v>0</v>
      </c>
      <c r="M12" s="90">
        <v>0</v>
      </c>
      <c r="N12" s="89">
        <v>0</v>
      </c>
      <c r="O12" s="90">
        <v>0</v>
      </c>
      <c r="P12" s="89">
        <v>0</v>
      </c>
      <c r="Q12" s="92">
        <v>0</v>
      </c>
    </row>
    <row r="13" spans="1:18">
      <c r="A13" s="98" t="s">
        <v>14</v>
      </c>
      <c r="B13" s="94">
        <v>9</v>
      </c>
      <c r="C13" s="95">
        <v>1</v>
      </c>
      <c r="D13" s="94">
        <v>6</v>
      </c>
      <c r="E13" s="95">
        <v>0.66700000000000004</v>
      </c>
      <c r="F13" s="94">
        <v>3</v>
      </c>
      <c r="G13" s="96">
        <v>0.33300000000000002</v>
      </c>
      <c r="H13" s="94">
        <v>1</v>
      </c>
      <c r="I13" s="96">
        <v>0.111</v>
      </c>
      <c r="J13" s="94">
        <v>1</v>
      </c>
      <c r="K13" s="95">
        <v>0.111</v>
      </c>
      <c r="L13" s="94">
        <v>0</v>
      </c>
      <c r="M13" s="95">
        <v>0</v>
      </c>
      <c r="N13" s="94">
        <v>0</v>
      </c>
      <c r="O13" s="95">
        <v>0</v>
      </c>
      <c r="P13" s="94">
        <v>0</v>
      </c>
      <c r="Q13" s="97">
        <v>0</v>
      </c>
    </row>
    <row r="14" spans="1:18">
      <c r="A14" s="99" t="s">
        <v>15</v>
      </c>
      <c r="B14" s="100">
        <v>294</v>
      </c>
      <c r="C14" s="101">
        <v>0.98639455782312924</v>
      </c>
      <c r="D14" s="89">
        <v>226</v>
      </c>
      <c r="E14" s="90">
        <v>0.77900000000000003</v>
      </c>
      <c r="F14" s="89">
        <v>50</v>
      </c>
      <c r="G14" s="91">
        <v>0.17199999999999999</v>
      </c>
      <c r="H14" s="89">
        <v>10</v>
      </c>
      <c r="I14" s="91">
        <v>3.4000000000000002E-2</v>
      </c>
      <c r="J14" s="89">
        <v>14</v>
      </c>
      <c r="K14" s="90">
        <v>4.8000000000000001E-2</v>
      </c>
      <c r="L14" s="89">
        <v>5</v>
      </c>
      <c r="M14" s="90">
        <v>1.7000000000000001E-2</v>
      </c>
      <c r="N14" s="89">
        <v>18</v>
      </c>
      <c r="O14" s="90">
        <v>6.2E-2</v>
      </c>
      <c r="P14" s="89">
        <v>10</v>
      </c>
      <c r="Q14" s="92">
        <v>3.4000000000000002E-2</v>
      </c>
    </row>
    <row r="15" spans="1:18">
      <c r="A15" s="98" t="s">
        <v>16</v>
      </c>
      <c r="B15" s="94">
        <v>88</v>
      </c>
      <c r="C15" s="95">
        <v>0.94318181818181823</v>
      </c>
      <c r="D15" s="94">
        <v>34</v>
      </c>
      <c r="E15" s="95">
        <v>0.41</v>
      </c>
      <c r="F15" s="94">
        <v>38</v>
      </c>
      <c r="G15" s="96">
        <v>0.45800000000000002</v>
      </c>
      <c r="H15" s="94">
        <v>14</v>
      </c>
      <c r="I15" s="96">
        <v>0.16900000000000001</v>
      </c>
      <c r="J15" s="94">
        <v>4</v>
      </c>
      <c r="K15" s="95">
        <v>4.8000000000000001E-2</v>
      </c>
      <c r="L15" s="94">
        <v>1</v>
      </c>
      <c r="M15" s="95">
        <v>1.2E-2</v>
      </c>
      <c r="N15" s="94">
        <v>1</v>
      </c>
      <c r="O15" s="95">
        <v>1.2E-2</v>
      </c>
      <c r="P15" s="94">
        <v>0</v>
      </c>
      <c r="Q15" s="97">
        <v>0</v>
      </c>
    </row>
    <row r="16" spans="1:18">
      <c r="A16" s="88" t="s">
        <v>17</v>
      </c>
      <c r="B16" s="89">
        <v>29</v>
      </c>
      <c r="C16" s="90">
        <v>1</v>
      </c>
      <c r="D16" s="89">
        <v>20</v>
      </c>
      <c r="E16" s="90">
        <v>0.69</v>
      </c>
      <c r="F16" s="89">
        <v>6</v>
      </c>
      <c r="G16" s="91">
        <v>0.20699999999999999</v>
      </c>
      <c r="H16" s="89">
        <v>1</v>
      </c>
      <c r="I16" s="91">
        <v>3.4000000000000002E-2</v>
      </c>
      <c r="J16" s="89">
        <v>3</v>
      </c>
      <c r="K16" s="90">
        <v>0.10299999999999999</v>
      </c>
      <c r="L16" s="89">
        <v>0</v>
      </c>
      <c r="M16" s="90">
        <v>0</v>
      </c>
      <c r="N16" s="89">
        <v>0</v>
      </c>
      <c r="O16" s="90">
        <v>0</v>
      </c>
      <c r="P16" s="89">
        <v>0</v>
      </c>
      <c r="Q16" s="92">
        <v>0</v>
      </c>
    </row>
    <row r="17" spans="1:17">
      <c r="A17" s="93" t="s">
        <v>18</v>
      </c>
      <c r="B17" s="94">
        <v>258</v>
      </c>
      <c r="C17" s="95">
        <v>0.99612403100775193</v>
      </c>
      <c r="D17" s="94">
        <v>149</v>
      </c>
      <c r="E17" s="95">
        <v>0.57999999999999996</v>
      </c>
      <c r="F17" s="94">
        <v>79</v>
      </c>
      <c r="G17" s="96">
        <v>0.307</v>
      </c>
      <c r="H17" s="94">
        <v>23</v>
      </c>
      <c r="I17" s="96">
        <v>8.8999999999999996E-2</v>
      </c>
      <c r="J17" s="94">
        <v>29</v>
      </c>
      <c r="K17" s="95">
        <v>0.113</v>
      </c>
      <c r="L17" s="94">
        <v>3</v>
      </c>
      <c r="M17" s="95">
        <v>1.2E-2</v>
      </c>
      <c r="N17" s="94">
        <v>0</v>
      </c>
      <c r="O17" s="95">
        <v>0</v>
      </c>
      <c r="P17" s="94">
        <v>0</v>
      </c>
      <c r="Q17" s="97">
        <v>0</v>
      </c>
    </row>
    <row r="18" spans="1:17">
      <c r="A18" s="88" t="s">
        <v>19</v>
      </c>
      <c r="B18" s="89">
        <v>14</v>
      </c>
      <c r="C18" s="90">
        <v>1</v>
      </c>
      <c r="D18" s="89">
        <v>11</v>
      </c>
      <c r="E18" s="90">
        <v>0.78600000000000003</v>
      </c>
      <c r="F18" s="89">
        <v>2</v>
      </c>
      <c r="G18" s="91">
        <v>0.14299999999999999</v>
      </c>
      <c r="H18" s="89">
        <v>2</v>
      </c>
      <c r="I18" s="91">
        <v>0.14299999999999999</v>
      </c>
      <c r="J18" s="89">
        <v>0</v>
      </c>
      <c r="K18" s="90">
        <v>0</v>
      </c>
      <c r="L18" s="89">
        <v>0</v>
      </c>
      <c r="M18" s="90">
        <v>0</v>
      </c>
      <c r="N18" s="89">
        <v>0</v>
      </c>
      <c r="O18" s="90">
        <v>0</v>
      </c>
      <c r="P18" s="89">
        <v>0</v>
      </c>
      <c r="Q18" s="92">
        <v>0</v>
      </c>
    </row>
    <row r="19" spans="1:17">
      <c r="A19" s="98" t="s">
        <v>20</v>
      </c>
      <c r="B19" s="94">
        <v>289</v>
      </c>
      <c r="C19" s="95">
        <v>0.98961937716262971</v>
      </c>
      <c r="D19" s="94">
        <v>234</v>
      </c>
      <c r="E19" s="95">
        <v>0.81799999999999995</v>
      </c>
      <c r="F19" s="94">
        <v>43</v>
      </c>
      <c r="G19" s="96">
        <v>0.15</v>
      </c>
      <c r="H19" s="94">
        <v>16</v>
      </c>
      <c r="I19" s="96">
        <v>5.6000000000000001E-2</v>
      </c>
      <c r="J19" s="94">
        <v>17</v>
      </c>
      <c r="K19" s="95">
        <v>5.8999999999999997E-2</v>
      </c>
      <c r="L19" s="94">
        <v>2</v>
      </c>
      <c r="M19" s="95">
        <v>7.0000000000000001E-3</v>
      </c>
      <c r="N19" s="94">
        <v>2</v>
      </c>
      <c r="O19" s="95">
        <v>7.0000000000000001E-3</v>
      </c>
      <c r="P19" s="94">
        <v>0</v>
      </c>
      <c r="Q19" s="97">
        <v>0</v>
      </c>
    </row>
    <row r="20" spans="1:17">
      <c r="A20" s="99" t="s">
        <v>21</v>
      </c>
      <c r="B20" s="100">
        <v>54</v>
      </c>
      <c r="C20" s="101">
        <v>1</v>
      </c>
      <c r="D20" s="89">
        <v>46</v>
      </c>
      <c r="E20" s="90">
        <v>0.85199999999999998</v>
      </c>
      <c r="F20" s="89">
        <v>6</v>
      </c>
      <c r="G20" s="91">
        <v>0.111</v>
      </c>
      <c r="H20" s="89">
        <v>1</v>
      </c>
      <c r="I20" s="91">
        <v>1.9E-2</v>
      </c>
      <c r="J20" s="89">
        <v>5</v>
      </c>
      <c r="K20" s="90">
        <v>9.2999999999999999E-2</v>
      </c>
      <c r="L20" s="89">
        <v>0</v>
      </c>
      <c r="M20" s="90">
        <v>0</v>
      </c>
      <c r="N20" s="89">
        <v>2</v>
      </c>
      <c r="O20" s="90">
        <v>3.6999999999999998E-2</v>
      </c>
      <c r="P20" s="89">
        <v>0</v>
      </c>
      <c r="Q20" s="92">
        <v>0</v>
      </c>
    </row>
    <row r="21" spans="1:17">
      <c r="A21" s="98" t="s">
        <v>22</v>
      </c>
      <c r="B21" s="94">
        <v>34</v>
      </c>
      <c r="C21" s="95">
        <v>1</v>
      </c>
      <c r="D21" s="94">
        <v>23</v>
      </c>
      <c r="E21" s="95">
        <v>0.67600000000000005</v>
      </c>
      <c r="F21" s="94">
        <v>10</v>
      </c>
      <c r="G21" s="96">
        <v>0.29399999999999998</v>
      </c>
      <c r="H21" s="94">
        <v>5</v>
      </c>
      <c r="I21" s="96">
        <v>0.14699999999999999</v>
      </c>
      <c r="J21" s="94">
        <v>3</v>
      </c>
      <c r="K21" s="95">
        <v>8.7999999999999995E-2</v>
      </c>
      <c r="L21" s="94">
        <v>0</v>
      </c>
      <c r="M21" s="95">
        <v>0</v>
      </c>
      <c r="N21" s="94">
        <v>0</v>
      </c>
      <c r="O21" s="95">
        <v>0</v>
      </c>
      <c r="P21" s="94">
        <v>0</v>
      </c>
      <c r="Q21" s="97">
        <v>0</v>
      </c>
    </row>
    <row r="22" spans="1:17">
      <c r="A22" s="88" t="s">
        <v>23</v>
      </c>
      <c r="B22" s="89">
        <v>45</v>
      </c>
      <c r="C22" s="90">
        <v>0.93333333333333335</v>
      </c>
      <c r="D22" s="89">
        <v>39</v>
      </c>
      <c r="E22" s="90">
        <v>0.92900000000000005</v>
      </c>
      <c r="F22" s="89">
        <v>8</v>
      </c>
      <c r="G22" s="91">
        <v>0.19</v>
      </c>
      <c r="H22" s="89">
        <v>1</v>
      </c>
      <c r="I22" s="91">
        <v>2.4E-2</v>
      </c>
      <c r="J22" s="89">
        <v>0</v>
      </c>
      <c r="K22" s="90">
        <v>0</v>
      </c>
      <c r="L22" s="89">
        <v>0</v>
      </c>
      <c r="M22" s="90">
        <v>0</v>
      </c>
      <c r="N22" s="89">
        <v>2</v>
      </c>
      <c r="O22" s="90">
        <v>4.8000000000000001E-2</v>
      </c>
      <c r="P22" s="89">
        <v>0</v>
      </c>
      <c r="Q22" s="92">
        <v>0</v>
      </c>
    </row>
    <row r="23" spans="1:17">
      <c r="A23" s="93" t="s">
        <v>24</v>
      </c>
      <c r="B23" s="94">
        <v>24</v>
      </c>
      <c r="C23" s="95">
        <v>0.91666666666666663</v>
      </c>
      <c r="D23" s="94">
        <v>19</v>
      </c>
      <c r="E23" s="95">
        <v>0.86399999999999999</v>
      </c>
      <c r="F23" s="94">
        <v>7</v>
      </c>
      <c r="G23" s="96">
        <v>0.318</v>
      </c>
      <c r="H23" s="94">
        <v>0</v>
      </c>
      <c r="I23" s="96">
        <v>0</v>
      </c>
      <c r="J23" s="94">
        <v>0</v>
      </c>
      <c r="K23" s="95">
        <v>0</v>
      </c>
      <c r="L23" s="94">
        <v>0</v>
      </c>
      <c r="M23" s="95">
        <v>0</v>
      </c>
      <c r="N23" s="94">
        <v>0</v>
      </c>
      <c r="O23" s="95">
        <v>0</v>
      </c>
      <c r="P23" s="94">
        <v>0</v>
      </c>
      <c r="Q23" s="97">
        <v>0</v>
      </c>
    </row>
    <row r="24" spans="1:17">
      <c r="A24" s="88" t="s">
        <v>25</v>
      </c>
      <c r="B24" s="89">
        <v>4</v>
      </c>
      <c r="C24" s="90">
        <v>1</v>
      </c>
      <c r="D24" s="89">
        <v>3</v>
      </c>
      <c r="E24" s="90">
        <v>0.75</v>
      </c>
      <c r="F24" s="89">
        <v>0</v>
      </c>
      <c r="G24" s="91">
        <v>0</v>
      </c>
      <c r="H24" s="89">
        <v>0</v>
      </c>
      <c r="I24" s="91">
        <v>0</v>
      </c>
      <c r="J24" s="89">
        <v>0</v>
      </c>
      <c r="K24" s="90">
        <v>0</v>
      </c>
      <c r="L24" s="89">
        <v>0</v>
      </c>
      <c r="M24" s="90">
        <v>0</v>
      </c>
      <c r="N24" s="89">
        <v>1</v>
      </c>
      <c r="O24" s="90">
        <v>0.25</v>
      </c>
      <c r="P24" s="89">
        <v>0</v>
      </c>
      <c r="Q24" s="92">
        <v>0</v>
      </c>
    </row>
    <row r="25" spans="1:17">
      <c r="A25" s="98" t="s">
        <v>95</v>
      </c>
      <c r="B25" s="94">
        <v>33</v>
      </c>
      <c r="C25" s="95">
        <v>0.72727272727272729</v>
      </c>
      <c r="D25" s="94">
        <v>5</v>
      </c>
      <c r="E25" s="95">
        <v>0.20799999999999999</v>
      </c>
      <c r="F25" s="94">
        <v>20</v>
      </c>
      <c r="G25" s="96">
        <v>0.83299999999999996</v>
      </c>
      <c r="H25" s="94">
        <v>2</v>
      </c>
      <c r="I25" s="96">
        <v>8.3000000000000004E-2</v>
      </c>
      <c r="J25" s="94">
        <v>0</v>
      </c>
      <c r="K25" s="95">
        <v>0</v>
      </c>
      <c r="L25" s="94">
        <v>0</v>
      </c>
      <c r="M25" s="95">
        <v>0</v>
      </c>
      <c r="N25" s="94">
        <v>0</v>
      </c>
      <c r="O25" s="95">
        <v>0</v>
      </c>
      <c r="P25" s="94">
        <v>0</v>
      </c>
      <c r="Q25" s="97">
        <v>0</v>
      </c>
    </row>
    <row r="26" spans="1:17">
      <c r="A26" s="88" t="s">
        <v>96</v>
      </c>
      <c r="B26" s="89">
        <v>1</v>
      </c>
      <c r="C26" s="90">
        <v>1</v>
      </c>
      <c r="D26" s="89">
        <v>1</v>
      </c>
      <c r="E26" s="90">
        <v>1</v>
      </c>
      <c r="F26" s="89">
        <v>0</v>
      </c>
      <c r="G26" s="91">
        <v>0</v>
      </c>
      <c r="H26" s="89">
        <v>0</v>
      </c>
      <c r="I26" s="91">
        <v>0</v>
      </c>
      <c r="J26" s="89">
        <v>0</v>
      </c>
      <c r="K26" s="90">
        <v>0</v>
      </c>
      <c r="L26" s="89">
        <v>0</v>
      </c>
      <c r="M26" s="90">
        <v>0</v>
      </c>
      <c r="N26" s="89">
        <v>0</v>
      </c>
      <c r="O26" s="90">
        <v>0</v>
      </c>
      <c r="P26" s="89">
        <v>0</v>
      </c>
      <c r="Q26" s="92">
        <v>0</v>
      </c>
    </row>
    <row r="27" spans="1:17">
      <c r="A27" s="93" t="s">
        <v>26</v>
      </c>
      <c r="B27" s="94">
        <v>9</v>
      </c>
      <c r="C27" s="95">
        <v>1</v>
      </c>
      <c r="D27" s="94">
        <v>6</v>
      </c>
      <c r="E27" s="95">
        <v>0.66700000000000004</v>
      </c>
      <c r="F27" s="94">
        <v>2</v>
      </c>
      <c r="G27" s="96">
        <v>0.222</v>
      </c>
      <c r="H27" s="94">
        <v>1</v>
      </c>
      <c r="I27" s="96">
        <v>0.111</v>
      </c>
      <c r="J27" s="94">
        <v>0</v>
      </c>
      <c r="K27" s="95">
        <v>0</v>
      </c>
      <c r="L27" s="94">
        <v>0</v>
      </c>
      <c r="M27" s="95">
        <v>0</v>
      </c>
      <c r="N27" s="94">
        <v>0</v>
      </c>
      <c r="O27" s="95">
        <v>0</v>
      </c>
      <c r="P27" s="94">
        <v>0</v>
      </c>
      <c r="Q27" s="97">
        <v>0</v>
      </c>
    </row>
    <row r="28" spans="1:17">
      <c r="A28" s="88" t="s">
        <v>115</v>
      </c>
      <c r="B28" s="89">
        <v>5</v>
      </c>
      <c r="C28" s="90">
        <v>1</v>
      </c>
      <c r="D28" s="89">
        <v>5</v>
      </c>
      <c r="E28" s="90">
        <v>1</v>
      </c>
      <c r="F28" s="89">
        <v>3</v>
      </c>
      <c r="G28" s="91">
        <v>0.6</v>
      </c>
      <c r="H28" s="89">
        <v>0</v>
      </c>
      <c r="I28" s="91">
        <v>0</v>
      </c>
      <c r="J28" s="89">
        <v>0</v>
      </c>
      <c r="K28" s="90">
        <v>0</v>
      </c>
      <c r="L28" s="89">
        <v>0</v>
      </c>
      <c r="M28" s="90">
        <v>0</v>
      </c>
      <c r="N28" s="89">
        <v>0</v>
      </c>
      <c r="O28" s="90">
        <v>0</v>
      </c>
      <c r="P28" s="89">
        <v>0</v>
      </c>
      <c r="Q28" s="92">
        <v>0</v>
      </c>
    </row>
    <row r="29" spans="1:17">
      <c r="A29" s="98" t="s">
        <v>27</v>
      </c>
      <c r="B29" s="94">
        <v>11</v>
      </c>
      <c r="C29" s="95">
        <v>1</v>
      </c>
      <c r="D29" s="94">
        <v>3</v>
      </c>
      <c r="E29" s="95">
        <v>0.27300000000000002</v>
      </c>
      <c r="F29" s="94">
        <v>11</v>
      </c>
      <c r="G29" s="96">
        <v>1</v>
      </c>
      <c r="H29" s="94">
        <v>0</v>
      </c>
      <c r="I29" s="96">
        <v>0</v>
      </c>
      <c r="J29" s="94">
        <v>0</v>
      </c>
      <c r="K29" s="95">
        <v>0</v>
      </c>
      <c r="L29" s="94">
        <v>0</v>
      </c>
      <c r="M29" s="95">
        <v>0</v>
      </c>
      <c r="N29" s="94">
        <v>0</v>
      </c>
      <c r="O29" s="95">
        <v>0</v>
      </c>
      <c r="P29" s="94">
        <v>0</v>
      </c>
      <c r="Q29" s="97">
        <v>0</v>
      </c>
    </row>
    <row r="30" spans="1:17">
      <c r="A30" s="99" t="s">
        <v>98</v>
      </c>
      <c r="B30" s="100">
        <v>50</v>
      </c>
      <c r="C30" s="101">
        <v>1</v>
      </c>
      <c r="D30" s="89">
        <v>13</v>
      </c>
      <c r="E30" s="90">
        <v>0.26</v>
      </c>
      <c r="F30" s="89">
        <v>38</v>
      </c>
      <c r="G30" s="91">
        <v>0.76</v>
      </c>
      <c r="H30" s="89">
        <v>1</v>
      </c>
      <c r="I30" s="91">
        <v>0.02</v>
      </c>
      <c r="J30" s="89">
        <v>0</v>
      </c>
      <c r="K30" s="90">
        <v>0</v>
      </c>
      <c r="L30" s="89">
        <v>0</v>
      </c>
      <c r="M30" s="90">
        <v>0</v>
      </c>
      <c r="N30" s="89">
        <v>0</v>
      </c>
      <c r="O30" s="90">
        <v>0</v>
      </c>
      <c r="P30" s="89">
        <v>0</v>
      </c>
      <c r="Q30" s="92">
        <v>0</v>
      </c>
    </row>
    <row r="31" spans="1:17">
      <c r="A31" s="98" t="s">
        <v>28</v>
      </c>
      <c r="B31" s="94">
        <v>57</v>
      </c>
      <c r="C31" s="95">
        <v>1</v>
      </c>
      <c r="D31" s="94">
        <v>41</v>
      </c>
      <c r="E31" s="95">
        <v>0.71899999999999997</v>
      </c>
      <c r="F31" s="94">
        <v>14</v>
      </c>
      <c r="G31" s="96">
        <v>0.246</v>
      </c>
      <c r="H31" s="94">
        <v>4</v>
      </c>
      <c r="I31" s="96">
        <v>7.0000000000000007E-2</v>
      </c>
      <c r="J31" s="94">
        <v>2</v>
      </c>
      <c r="K31" s="95">
        <v>3.5000000000000003E-2</v>
      </c>
      <c r="L31" s="94">
        <v>0</v>
      </c>
      <c r="M31" s="95">
        <v>0</v>
      </c>
      <c r="N31" s="94">
        <v>1</v>
      </c>
      <c r="O31" s="95">
        <v>1.7999999999999999E-2</v>
      </c>
      <c r="P31" s="94">
        <v>0</v>
      </c>
      <c r="Q31" s="97">
        <v>0</v>
      </c>
    </row>
    <row r="32" spans="1:17">
      <c r="A32" s="88" t="s">
        <v>29</v>
      </c>
      <c r="B32" s="89">
        <v>205</v>
      </c>
      <c r="C32" s="90">
        <v>0.99512195121951219</v>
      </c>
      <c r="D32" s="89">
        <v>177</v>
      </c>
      <c r="E32" s="90">
        <v>0.86799999999999999</v>
      </c>
      <c r="F32" s="89">
        <v>35</v>
      </c>
      <c r="G32" s="91">
        <v>0.17199999999999999</v>
      </c>
      <c r="H32" s="89">
        <v>10</v>
      </c>
      <c r="I32" s="91">
        <v>4.9000000000000002E-2</v>
      </c>
      <c r="J32" s="89">
        <v>14</v>
      </c>
      <c r="K32" s="90">
        <v>6.9000000000000006E-2</v>
      </c>
      <c r="L32" s="89">
        <v>0</v>
      </c>
      <c r="M32" s="90">
        <v>0</v>
      </c>
      <c r="N32" s="89">
        <v>3</v>
      </c>
      <c r="O32" s="90">
        <v>1.4999999999999999E-2</v>
      </c>
      <c r="P32" s="89">
        <v>0</v>
      </c>
      <c r="Q32" s="92">
        <v>0</v>
      </c>
    </row>
    <row r="33" spans="1:17">
      <c r="A33" s="102" t="s">
        <v>99</v>
      </c>
      <c r="B33" s="103">
        <v>7</v>
      </c>
      <c r="C33" s="104">
        <v>1</v>
      </c>
      <c r="D33" s="103">
        <v>7</v>
      </c>
      <c r="E33" s="104">
        <v>1</v>
      </c>
      <c r="F33" s="103">
        <v>0</v>
      </c>
      <c r="G33" s="105">
        <v>0</v>
      </c>
      <c r="H33" s="103">
        <v>0</v>
      </c>
      <c r="I33" s="105">
        <v>0</v>
      </c>
      <c r="J33" s="103">
        <v>0</v>
      </c>
      <c r="K33" s="104">
        <v>0</v>
      </c>
      <c r="L33" s="103">
        <v>0</v>
      </c>
      <c r="M33" s="104">
        <v>0</v>
      </c>
      <c r="N33" s="103">
        <v>0</v>
      </c>
      <c r="O33" s="104">
        <v>0</v>
      </c>
      <c r="P33" s="103">
        <v>0</v>
      </c>
      <c r="Q33" s="106">
        <v>0</v>
      </c>
    </row>
  </sheetData>
  <mergeCells count="8">
    <mergeCell ref="A1:Q1"/>
    <mergeCell ref="D3:E3"/>
    <mergeCell ref="F3:G3"/>
    <mergeCell ref="H3:I3"/>
    <mergeCell ref="J3:K3"/>
    <mergeCell ref="L3:M3"/>
    <mergeCell ref="N3:O3"/>
    <mergeCell ref="P3:Q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869F1-9134-40AF-91FC-4E6C5A2A6B2E}">
  <dimension ref="A1:R64"/>
  <sheetViews>
    <sheetView tabSelected="1" topLeftCell="A23" zoomScale="85" zoomScaleNormal="85" workbookViewId="0">
      <selection activeCell="A66" sqref="A66"/>
    </sheetView>
  </sheetViews>
  <sheetFormatPr defaultColWidth="8" defaultRowHeight="12.5"/>
  <cols>
    <col min="1" max="1" width="47.08984375" style="46" customWidth="1"/>
    <col min="2" max="2" width="12" style="46" customWidth="1"/>
    <col min="3" max="3" width="13.26953125" style="46" hidden="1" customWidth="1"/>
    <col min="4" max="6" width="12" style="46" customWidth="1"/>
    <col min="7" max="17" width="12" style="45" customWidth="1"/>
    <col min="18" max="16384" width="8" style="45"/>
  </cols>
  <sheetData>
    <row r="1" spans="1:18" ht="13">
      <c r="A1" s="48" t="s">
        <v>90</v>
      </c>
      <c r="B1" s="48"/>
      <c r="C1" s="48"/>
      <c r="D1" s="48"/>
      <c r="E1" s="48"/>
      <c r="F1" s="48"/>
    </row>
    <row r="3" spans="1:18" s="49" customFormat="1" ht="78" customHeight="1">
      <c r="A3" s="109" t="s">
        <v>33</v>
      </c>
      <c r="B3" s="110" t="s">
        <v>91</v>
      </c>
      <c r="C3" s="111" t="s">
        <v>92</v>
      </c>
      <c r="D3" s="111" t="s">
        <v>92</v>
      </c>
      <c r="E3" s="107" t="s">
        <v>108</v>
      </c>
      <c r="F3" s="108"/>
      <c r="G3" s="107" t="s">
        <v>109</v>
      </c>
      <c r="H3" s="108"/>
      <c r="I3" s="107" t="s">
        <v>110</v>
      </c>
      <c r="J3" s="108"/>
      <c r="K3" s="107" t="s">
        <v>111</v>
      </c>
      <c r="L3" s="108"/>
      <c r="M3" s="107" t="s">
        <v>112</v>
      </c>
      <c r="N3" s="108"/>
      <c r="O3" s="107" t="s">
        <v>113</v>
      </c>
      <c r="P3" s="108"/>
      <c r="Q3" s="107" t="s">
        <v>114</v>
      </c>
      <c r="R3" s="108"/>
    </row>
    <row r="4" spans="1:18" customFormat="1" ht="14.5">
      <c r="A4" s="50" t="s">
        <v>36</v>
      </c>
      <c r="B4" s="51">
        <v>10</v>
      </c>
      <c r="C4" s="52" t="e">
        <f>SUM(#REF!/B4)</f>
        <v>#REF!</v>
      </c>
      <c r="D4" s="52">
        <v>1</v>
      </c>
      <c r="E4" s="51">
        <v>8</v>
      </c>
      <c r="F4" s="59">
        <v>0.8</v>
      </c>
      <c r="G4" s="51">
        <v>2</v>
      </c>
      <c r="H4" s="59">
        <v>0.2</v>
      </c>
      <c r="I4" s="51">
        <v>1</v>
      </c>
      <c r="J4" s="59">
        <v>0.1</v>
      </c>
      <c r="K4" s="51">
        <v>0</v>
      </c>
      <c r="L4" s="59">
        <v>0</v>
      </c>
      <c r="M4" s="51">
        <v>0</v>
      </c>
      <c r="N4" s="59">
        <v>0</v>
      </c>
      <c r="O4" s="51">
        <v>0</v>
      </c>
      <c r="P4" s="59">
        <v>0</v>
      </c>
      <c r="Q4" s="51">
        <v>0</v>
      </c>
      <c r="R4" s="85">
        <v>0</v>
      </c>
    </row>
    <row r="5" spans="1:18" customFormat="1" ht="14.5">
      <c r="A5" s="53" t="s">
        <v>37</v>
      </c>
      <c r="B5" s="54">
        <v>8</v>
      </c>
      <c r="C5" s="55" t="e">
        <f>SUM(#REF!/B5)</f>
        <v>#REF!</v>
      </c>
      <c r="D5" s="55">
        <v>1</v>
      </c>
      <c r="E5" s="54">
        <v>7</v>
      </c>
      <c r="F5" s="60">
        <v>0.875</v>
      </c>
      <c r="G5" s="54">
        <v>1</v>
      </c>
      <c r="H5" s="60">
        <v>0.125</v>
      </c>
      <c r="I5" s="54">
        <v>1</v>
      </c>
      <c r="J5" s="60">
        <v>0.125</v>
      </c>
      <c r="K5" s="54">
        <v>1</v>
      </c>
      <c r="L5" s="60">
        <v>0.125</v>
      </c>
      <c r="M5" s="54">
        <v>0</v>
      </c>
      <c r="N5" s="60">
        <v>0</v>
      </c>
      <c r="O5" s="54">
        <v>0</v>
      </c>
      <c r="P5" s="60">
        <v>0</v>
      </c>
      <c r="Q5" s="54">
        <v>0</v>
      </c>
      <c r="R5" s="86">
        <v>0</v>
      </c>
    </row>
    <row r="6" spans="1:18" customFormat="1" ht="14.5">
      <c r="A6" s="50" t="s">
        <v>38</v>
      </c>
      <c r="B6" s="51">
        <v>54</v>
      </c>
      <c r="C6" s="52" t="e">
        <f>SUM(#REF!/B6)</f>
        <v>#REF!</v>
      </c>
      <c r="D6" s="52">
        <v>1</v>
      </c>
      <c r="E6" s="51">
        <v>47</v>
      </c>
      <c r="F6" s="59">
        <v>0.87</v>
      </c>
      <c r="G6" s="51">
        <v>5</v>
      </c>
      <c r="H6" s="59">
        <v>9.2999999999999999E-2</v>
      </c>
      <c r="I6" s="51">
        <v>0</v>
      </c>
      <c r="J6" s="59">
        <v>0</v>
      </c>
      <c r="K6" s="51">
        <v>5</v>
      </c>
      <c r="L6" s="59">
        <v>9.2999999999999999E-2</v>
      </c>
      <c r="M6" s="51">
        <v>0</v>
      </c>
      <c r="N6" s="59">
        <v>0</v>
      </c>
      <c r="O6" s="51">
        <v>2</v>
      </c>
      <c r="P6" s="59">
        <v>3.6999999999999998E-2</v>
      </c>
      <c r="Q6" s="51">
        <v>0</v>
      </c>
      <c r="R6" s="85">
        <v>0</v>
      </c>
    </row>
    <row r="7" spans="1:18" customFormat="1" ht="14.5">
      <c r="A7" s="53" t="s">
        <v>39</v>
      </c>
      <c r="B7" s="54">
        <v>49</v>
      </c>
      <c r="C7" s="55" t="e">
        <f>SUM(#REF!/B7)</f>
        <v>#REF!</v>
      </c>
      <c r="D7" s="55">
        <v>1</v>
      </c>
      <c r="E7" s="54">
        <v>24</v>
      </c>
      <c r="F7" s="60">
        <v>0.49</v>
      </c>
      <c r="G7" s="54">
        <v>23</v>
      </c>
      <c r="H7" s="60">
        <v>0.46899999999999997</v>
      </c>
      <c r="I7" s="54">
        <v>5</v>
      </c>
      <c r="J7" s="60">
        <v>0.10199999999999999</v>
      </c>
      <c r="K7" s="54">
        <v>1</v>
      </c>
      <c r="L7" s="60">
        <v>0.02</v>
      </c>
      <c r="M7" s="54">
        <v>0</v>
      </c>
      <c r="N7" s="60">
        <v>0</v>
      </c>
      <c r="O7" s="54">
        <v>0</v>
      </c>
      <c r="P7" s="60">
        <v>0</v>
      </c>
      <c r="Q7" s="54">
        <v>1</v>
      </c>
      <c r="R7" s="86">
        <v>0.02</v>
      </c>
    </row>
    <row r="8" spans="1:18" customFormat="1" ht="14.5">
      <c r="A8" s="50" t="s">
        <v>101</v>
      </c>
      <c r="B8" s="51">
        <v>97</v>
      </c>
      <c r="C8" s="52" t="e">
        <f>SUM(#REF!/B8)</f>
        <v>#REF!</v>
      </c>
      <c r="D8" s="52">
        <v>0.98969072164948457</v>
      </c>
      <c r="E8" s="51">
        <v>81</v>
      </c>
      <c r="F8" s="59">
        <v>0.84399999999999997</v>
      </c>
      <c r="G8" s="51">
        <v>19</v>
      </c>
      <c r="H8" s="59">
        <v>0.19800000000000001</v>
      </c>
      <c r="I8" s="51">
        <v>2</v>
      </c>
      <c r="J8" s="59">
        <v>2.1000000000000001E-2</v>
      </c>
      <c r="K8" s="51">
        <v>4</v>
      </c>
      <c r="L8" s="59">
        <v>4.2000000000000003E-2</v>
      </c>
      <c r="M8" s="51">
        <v>0</v>
      </c>
      <c r="N8" s="59">
        <v>0</v>
      </c>
      <c r="O8" s="51">
        <v>0</v>
      </c>
      <c r="P8" s="59">
        <v>0</v>
      </c>
      <c r="Q8" s="51">
        <v>0</v>
      </c>
      <c r="R8" s="85">
        <v>0</v>
      </c>
    </row>
    <row r="9" spans="1:18" customFormat="1" ht="14.5">
      <c r="A9" s="53" t="s">
        <v>40</v>
      </c>
      <c r="B9" s="54">
        <v>4</v>
      </c>
      <c r="C9" s="55" t="e">
        <f>SUM(#REF!/B9)</f>
        <v>#REF!</v>
      </c>
      <c r="D9" s="55">
        <v>1</v>
      </c>
      <c r="E9" s="54">
        <v>4</v>
      </c>
      <c r="F9" s="60">
        <v>1</v>
      </c>
      <c r="G9" s="54">
        <v>0</v>
      </c>
      <c r="H9" s="60">
        <v>0</v>
      </c>
      <c r="I9" s="54">
        <v>0</v>
      </c>
      <c r="J9" s="60">
        <v>0</v>
      </c>
      <c r="K9" s="54">
        <v>0</v>
      </c>
      <c r="L9" s="60">
        <v>0</v>
      </c>
      <c r="M9" s="54">
        <v>0</v>
      </c>
      <c r="N9" s="60">
        <v>0</v>
      </c>
      <c r="O9" s="54">
        <v>0</v>
      </c>
      <c r="P9" s="60">
        <v>0</v>
      </c>
      <c r="Q9" s="54">
        <v>0</v>
      </c>
      <c r="R9" s="86">
        <v>0</v>
      </c>
    </row>
    <row r="10" spans="1:18" customFormat="1" ht="14.5">
      <c r="A10" s="50" t="s">
        <v>41</v>
      </c>
      <c r="B10" s="51">
        <v>45</v>
      </c>
      <c r="C10" s="52" t="e">
        <f>SUM(#REF!/B10)</f>
        <v>#REF!</v>
      </c>
      <c r="D10" s="52">
        <v>1</v>
      </c>
      <c r="E10" s="51">
        <v>32</v>
      </c>
      <c r="F10" s="59">
        <v>0.71099999999999997</v>
      </c>
      <c r="G10" s="51">
        <v>5</v>
      </c>
      <c r="H10" s="59">
        <v>0.111</v>
      </c>
      <c r="I10" s="51">
        <v>2</v>
      </c>
      <c r="J10" s="59">
        <v>4.3999999999999997E-2</v>
      </c>
      <c r="K10" s="51">
        <v>4</v>
      </c>
      <c r="L10" s="59">
        <v>8.8999999999999996E-2</v>
      </c>
      <c r="M10" s="51">
        <v>1</v>
      </c>
      <c r="N10" s="59">
        <v>2.1999999999999999E-2</v>
      </c>
      <c r="O10" s="51">
        <v>4</v>
      </c>
      <c r="P10" s="59">
        <v>8.8999999999999996E-2</v>
      </c>
      <c r="Q10" s="51">
        <v>2</v>
      </c>
      <c r="R10" s="85">
        <v>4.3999999999999997E-2</v>
      </c>
    </row>
    <row r="11" spans="1:18" customFormat="1" ht="14.5">
      <c r="A11" s="53" t="s">
        <v>42</v>
      </c>
      <c r="B11" s="54">
        <v>33</v>
      </c>
      <c r="C11" s="55"/>
      <c r="D11" s="55">
        <v>0.72727272727272729</v>
      </c>
      <c r="E11" s="54">
        <v>5</v>
      </c>
      <c r="F11" s="60">
        <v>0.20799999999999999</v>
      </c>
      <c r="G11" s="54">
        <v>20</v>
      </c>
      <c r="H11" s="60">
        <v>0.83299999999999996</v>
      </c>
      <c r="I11" s="54">
        <v>2</v>
      </c>
      <c r="J11" s="60">
        <v>8.3000000000000004E-2</v>
      </c>
      <c r="K11" s="54">
        <v>0</v>
      </c>
      <c r="L11" s="60">
        <v>0</v>
      </c>
      <c r="M11" s="54">
        <v>0</v>
      </c>
      <c r="N11" s="60">
        <v>0</v>
      </c>
      <c r="O11" s="54">
        <v>0</v>
      </c>
      <c r="P11" s="60">
        <v>0</v>
      </c>
      <c r="Q11" s="54">
        <v>0</v>
      </c>
      <c r="R11" s="86">
        <v>0</v>
      </c>
    </row>
    <row r="12" spans="1:18" customFormat="1" ht="14.5">
      <c r="A12" s="50" t="s">
        <v>43</v>
      </c>
      <c r="B12" s="51">
        <v>17</v>
      </c>
      <c r="C12" s="52" t="e">
        <f>SUM(#REF!/B12)</f>
        <v>#REF!</v>
      </c>
      <c r="D12" s="52">
        <v>1</v>
      </c>
      <c r="E12" s="51">
        <v>13</v>
      </c>
      <c r="F12" s="59">
        <v>0.76500000000000001</v>
      </c>
      <c r="G12" s="51">
        <v>5</v>
      </c>
      <c r="H12" s="59">
        <v>0.29399999999999998</v>
      </c>
      <c r="I12" s="51">
        <v>1</v>
      </c>
      <c r="J12" s="59">
        <v>5.8999999999999997E-2</v>
      </c>
      <c r="K12" s="51">
        <v>0</v>
      </c>
      <c r="L12" s="59">
        <v>0</v>
      </c>
      <c r="M12" s="51">
        <v>0</v>
      </c>
      <c r="N12" s="59">
        <v>0</v>
      </c>
      <c r="O12" s="51">
        <v>0</v>
      </c>
      <c r="P12" s="59">
        <v>0</v>
      </c>
      <c r="Q12" s="51">
        <v>0</v>
      </c>
      <c r="R12" s="85">
        <v>0</v>
      </c>
    </row>
    <row r="13" spans="1:18" customFormat="1" ht="14.5">
      <c r="A13" s="53" t="s">
        <v>44</v>
      </c>
      <c r="B13" s="54">
        <v>85</v>
      </c>
      <c r="C13" s="55" t="e">
        <f>SUM(#REF!/B13)</f>
        <v>#REF!</v>
      </c>
      <c r="D13" s="55">
        <v>0.97647058823529409</v>
      </c>
      <c r="E13" s="54">
        <v>67</v>
      </c>
      <c r="F13" s="60">
        <v>0.80700000000000005</v>
      </c>
      <c r="G13" s="54">
        <v>12</v>
      </c>
      <c r="H13" s="60">
        <v>0.14499999999999999</v>
      </c>
      <c r="I13" s="54">
        <v>5</v>
      </c>
      <c r="J13" s="60">
        <v>0.06</v>
      </c>
      <c r="K13" s="54">
        <v>3</v>
      </c>
      <c r="L13" s="60">
        <v>3.5999999999999997E-2</v>
      </c>
      <c r="M13" s="54">
        <v>2</v>
      </c>
      <c r="N13" s="60">
        <v>2.4E-2</v>
      </c>
      <c r="O13" s="54">
        <v>5</v>
      </c>
      <c r="P13" s="60">
        <v>0.06</v>
      </c>
      <c r="Q13" s="54">
        <v>5</v>
      </c>
      <c r="R13" s="86">
        <v>0.06</v>
      </c>
    </row>
    <row r="14" spans="1:18" customFormat="1" ht="14.5">
      <c r="A14" s="50" t="s">
        <v>45</v>
      </c>
      <c r="B14" s="51">
        <v>14</v>
      </c>
      <c r="C14" s="52" t="e">
        <f>SUM(#REF!/B14)</f>
        <v>#REF!</v>
      </c>
      <c r="D14" s="52">
        <v>1</v>
      </c>
      <c r="E14" s="51">
        <v>10</v>
      </c>
      <c r="F14" s="59">
        <v>0.71399999999999997</v>
      </c>
      <c r="G14" s="51">
        <v>2</v>
      </c>
      <c r="H14" s="59">
        <v>0.14299999999999999</v>
      </c>
      <c r="I14" s="51">
        <v>2</v>
      </c>
      <c r="J14" s="59">
        <v>0.14299999999999999</v>
      </c>
      <c r="K14" s="51">
        <v>1</v>
      </c>
      <c r="L14" s="59">
        <v>7.0999999999999994E-2</v>
      </c>
      <c r="M14" s="51">
        <v>0</v>
      </c>
      <c r="N14" s="59">
        <v>0</v>
      </c>
      <c r="O14" s="51">
        <v>0</v>
      </c>
      <c r="P14" s="59">
        <v>0</v>
      </c>
      <c r="Q14" s="51">
        <v>1</v>
      </c>
      <c r="R14" s="85">
        <v>7.0999999999999994E-2</v>
      </c>
    </row>
    <row r="15" spans="1:18" customFormat="1" ht="14.5">
      <c r="A15" s="53" t="s">
        <v>46</v>
      </c>
      <c r="B15" s="54">
        <v>206</v>
      </c>
      <c r="C15" s="55" t="e">
        <f>SUM(#REF!/B15)</f>
        <v>#REF!</v>
      </c>
      <c r="D15" s="55">
        <v>0.99514563106796117</v>
      </c>
      <c r="E15" s="54">
        <v>113</v>
      </c>
      <c r="F15" s="60">
        <v>0.55100000000000005</v>
      </c>
      <c r="G15" s="54">
        <v>91</v>
      </c>
      <c r="H15" s="60">
        <v>0.44400000000000001</v>
      </c>
      <c r="I15" s="54">
        <v>2</v>
      </c>
      <c r="J15" s="60">
        <v>0.01</v>
      </c>
      <c r="K15" s="54">
        <v>7</v>
      </c>
      <c r="L15" s="60">
        <v>3.4000000000000002E-2</v>
      </c>
      <c r="M15" s="54">
        <v>0</v>
      </c>
      <c r="N15" s="60">
        <v>0</v>
      </c>
      <c r="O15" s="54">
        <v>0</v>
      </c>
      <c r="P15" s="60">
        <v>0</v>
      </c>
      <c r="Q15" s="54">
        <v>0</v>
      </c>
      <c r="R15" s="86">
        <v>0</v>
      </c>
    </row>
    <row r="16" spans="1:18" customFormat="1" ht="14.5">
      <c r="A16" s="50" t="s">
        <v>47</v>
      </c>
      <c r="B16" s="51">
        <v>4</v>
      </c>
      <c r="C16" s="52"/>
      <c r="D16" s="52">
        <v>1</v>
      </c>
      <c r="E16" s="51">
        <v>1</v>
      </c>
      <c r="F16" s="59">
        <v>0.25</v>
      </c>
      <c r="G16" s="51">
        <v>3</v>
      </c>
      <c r="H16" s="59">
        <v>0.75</v>
      </c>
      <c r="I16" s="51">
        <v>0</v>
      </c>
      <c r="J16" s="59">
        <v>0</v>
      </c>
      <c r="K16" s="51">
        <v>0</v>
      </c>
      <c r="L16" s="59">
        <v>0</v>
      </c>
      <c r="M16" s="51">
        <v>0</v>
      </c>
      <c r="N16" s="59">
        <v>0</v>
      </c>
      <c r="O16" s="51">
        <v>0</v>
      </c>
      <c r="P16" s="59">
        <v>0</v>
      </c>
      <c r="Q16" s="51">
        <v>0</v>
      </c>
      <c r="R16" s="85">
        <v>0</v>
      </c>
    </row>
    <row r="17" spans="1:18" customFormat="1" ht="14.5">
      <c r="A17" s="53" t="s">
        <v>48</v>
      </c>
      <c r="B17" s="54">
        <v>9</v>
      </c>
      <c r="C17" s="55" t="e">
        <f>SUM(#REF!/B17)</f>
        <v>#REF!</v>
      </c>
      <c r="D17" s="55">
        <v>1</v>
      </c>
      <c r="E17" s="54">
        <v>9</v>
      </c>
      <c r="F17" s="60">
        <v>1</v>
      </c>
      <c r="G17" s="54">
        <v>3</v>
      </c>
      <c r="H17" s="60">
        <v>0.33300000000000002</v>
      </c>
      <c r="I17" s="54">
        <v>0</v>
      </c>
      <c r="J17" s="60">
        <v>0</v>
      </c>
      <c r="K17" s="54">
        <v>0</v>
      </c>
      <c r="L17" s="60">
        <v>0</v>
      </c>
      <c r="M17" s="54">
        <v>0</v>
      </c>
      <c r="N17" s="60">
        <v>0</v>
      </c>
      <c r="O17" s="54">
        <v>0</v>
      </c>
      <c r="P17" s="60">
        <v>0</v>
      </c>
      <c r="Q17" s="54">
        <v>0</v>
      </c>
      <c r="R17" s="86">
        <v>0</v>
      </c>
    </row>
    <row r="18" spans="1:18" customFormat="1" ht="14.5">
      <c r="A18" s="50" t="s">
        <v>49</v>
      </c>
      <c r="B18" s="51">
        <v>3</v>
      </c>
      <c r="C18" s="52" t="s">
        <v>93</v>
      </c>
      <c r="D18" s="52">
        <v>1</v>
      </c>
      <c r="E18" s="51">
        <v>0</v>
      </c>
      <c r="F18" s="59">
        <v>0</v>
      </c>
      <c r="G18" s="51">
        <v>3</v>
      </c>
      <c r="H18" s="59">
        <v>1</v>
      </c>
      <c r="I18" s="51">
        <v>0</v>
      </c>
      <c r="J18" s="59">
        <v>0</v>
      </c>
      <c r="K18" s="51">
        <v>0</v>
      </c>
      <c r="L18" s="59">
        <v>0</v>
      </c>
      <c r="M18" s="51">
        <v>0</v>
      </c>
      <c r="N18" s="59">
        <v>0</v>
      </c>
      <c r="O18" s="51">
        <v>0</v>
      </c>
      <c r="P18" s="59">
        <v>0</v>
      </c>
      <c r="Q18" s="51">
        <v>0</v>
      </c>
      <c r="R18" s="85">
        <v>0</v>
      </c>
    </row>
    <row r="19" spans="1:18" customFormat="1" ht="14.5">
      <c r="A19" s="53" t="s">
        <v>50</v>
      </c>
      <c r="B19" s="54">
        <v>7</v>
      </c>
      <c r="C19" s="55" t="e">
        <f>SUM(#REF!/B19)</f>
        <v>#REF!</v>
      </c>
      <c r="D19" s="55">
        <v>1</v>
      </c>
      <c r="E19" s="54">
        <v>7</v>
      </c>
      <c r="F19" s="60">
        <v>1</v>
      </c>
      <c r="G19" s="54">
        <v>0</v>
      </c>
      <c r="H19" s="60">
        <v>0</v>
      </c>
      <c r="I19" s="54">
        <v>0</v>
      </c>
      <c r="J19" s="60">
        <v>0</v>
      </c>
      <c r="K19" s="54">
        <v>0</v>
      </c>
      <c r="L19" s="60">
        <v>0</v>
      </c>
      <c r="M19" s="54">
        <v>0</v>
      </c>
      <c r="N19" s="60">
        <v>0</v>
      </c>
      <c r="O19" s="54">
        <v>0</v>
      </c>
      <c r="P19" s="60">
        <v>0</v>
      </c>
      <c r="Q19" s="54">
        <v>0</v>
      </c>
      <c r="R19" s="86">
        <v>0</v>
      </c>
    </row>
    <row r="20" spans="1:18" customFormat="1" ht="14.5">
      <c r="A20" s="50" t="s">
        <v>102</v>
      </c>
      <c r="B20" s="51">
        <v>18</v>
      </c>
      <c r="C20" s="52" t="e">
        <f>SUM(#REF!/B20)</f>
        <v>#REF!</v>
      </c>
      <c r="D20" s="52">
        <v>0.94444444444444442</v>
      </c>
      <c r="E20" s="51">
        <v>13</v>
      </c>
      <c r="F20" s="59">
        <v>0.76500000000000001</v>
      </c>
      <c r="G20" s="51">
        <v>6</v>
      </c>
      <c r="H20" s="59">
        <v>0.35299999999999998</v>
      </c>
      <c r="I20" s="51">
        <v>0</v>
      </c>
      <c r="J20" s="59">
        <v>0</v>
      </c>
      <c r="K20" s="51">
        <v>0</v>
      </c>
      <c r="L20" s="59">
        <v>0</v>
      </c>
      <c r="M20" s="51">
        <v>0</v>
      </c>
      <c r="N20" s="59">
        <v>0</v>
      </c>
      <c r="O20" s="51">
        <v>0</v>
      </c>
      <c r="P20" s="59">
        <v>0</v>
      </c>
      <c r="Q20" s="51">
        <v>0</v>
      </c>
      <c r="R20" s="85">
        <v>0</v>
      </c>
    </row>
    <row r="21" spans="1:18" customFormat="1" ht="14.5">
      <c r="A21" s="53" t="s">
        <v>51</v>
      </c>
      <c r="B21" s="54">
        <v>84</v>
      </c>
      <c r="C21" s="55" t="e">
        <f>SUM(#REF!/B21)</f>
        <v>#REF!</v>
      </c>
      <c r="D21" s="55">
        <v>0.94</v>
      </c>
      <c r="E21" s="54">
        <v>34</v>
      </c>
      <c r="F21" s="60">
        <v>0.43</v>
      </c>
      <c r="G21" s="54">
        <v>37</v>
      </c>
      <c r="H21" s="60">
        <v>0.46800000000000003</v>
      </c>
      <c r="I21" s="54">
        <v>12</v>
      </c>
      <c r="J21" s="60">
        <v>0.152</v>
      </c>
      <c r="K21" s="54">
        <v>3</v>
      </c>
      <c r="L21" s="60">
        <v>3.7999999999999999E-2</v>
      </c>
      <c r="M21" s="54">
        <v>1</v>
      </c>
      <c r="N21" s="60">
        <v>1.2999999999999999E-2</v>
      </c>
      <c r="O21" s="54">
        <v>1</v>
      </c>
      <c r="P21" s="60">
        <v>1.2999999999999999E-2</v>
      </c>
      <c r="Q21" s="54">
        <v>0</v>
      </c>
      <c r="R21" s="86">
        <v>0</v>
      </c>
    </row>
    <row r="22" spans="1:18" s="84" customFormat="1" ht="14.5">
      <c r="A22" s="80" t="s">
        <v>52</v>
      </c>
      <c r="B22" s="81">
        <v>10</v>
      </c>
      <c r="C22" s="82" t="e">
        <f>SUM(#REF!/B22)</f>
        <v>#REF!</v>
      </c>
      <c r="D22" s="82">
        <v>1</v>
      </c>
      <c r="E22" s="81">
        <v>9</v>
      </c>
      <c r="F22" s="83">
        <v>0.9</v>
      </c>
      <c r="G22" s="81">
        <v>5</v>
      </c>
      <c r="H22" s="83">
        <v>0.5</v>
      </c>
      <c r="I22" s="81">
        <v>1</v>
      </c>
      <c r="J22" s="83">
        <v>0.1</v>
      </c>
      <c r="K22" s="81">
        <v>0</v>
      </c>
      <c r="L22" s="83">
        <v>0</v>
      </c>
      <c r="M22" s="81">
        <v>0</v>
      </c>
      <c r="N22" s="83">
        <v>0</v>
      </c>
      <c r="O22" s="81">
        <v>1</v>
      </c>
      <c r="P22" s="83">
        <v>0.1</v>
      </c>
      <c r="Q22" s="81">
        <v>0</v>
      </c>
      <c r="R22" s="87">
        <v>0</v>
      </c>
    </row>
    <row r="23" spans="1:18" customFormat="1" ht="14.5">
      <c r="A23" s="53" t="s">
        <v>53</v>
      </c>
      <c r="B23" s="54">
        <v>18</v>
      </c>
      <c r="C23" s="55" t="e">
        <f>SUM(#REF!/B23)</f>
        <v>#REF!</v>
      </c>
      <c r="D23" s="55">
        <v>1</v>
      </c>
      <c r="E23" s="54">
        <v>16</v>
      </c>
      <c r="F23" s="60">
        <v>0.88900000000000001</v>
      </c>
      <c r="G23" s="54">
        <v>2</v>
      </c>
      <c r="H23" s="60">
        <v>0.111</v>
      </c>
      <c r="I23" s="54">
        <v>0</v>
      </c>
      <c r="J23" s="60">
        <v>0</v>
      </c>
      <c r="K23" s="54">
        <v>2</v>
      </c>
      <c r="L23" s="60">
        <v>0.111</v>
      </c>
      <c r="M23" s="54">
        <v>1</v>
      </c>
      <c r="N23" s="60">
        <v>5.6000000000000001E-2</v>
      </c>
      <c r="O23" s="54">
        <v>2</v>
      </c>
      <c r="P23" s="60">
        <v>0.111</v>
      </c>
      <c r="Q23" s="54">
        <v>0</v>
      </c>
      <c r="R23" s="86">
        <v>0</v>
      </c>
    </row>
    <row r="24" spans="1:18" customFormat="1" ht="14.5">
      <c r="A24" s="50" t="s">
        <v>54</v>
      </c>
      <c r="B24" s="51">
        <v>45</v>
      </c>
      <c r="C24" s="52" t="e">
        <f>SUM(#REF!/B24)</f>
        <v>#REF!</v>
      </c>
      <c r="D24" s="52">
        <v>1</v>
      </c>
      <c r="E24" s="51">
        <v>41</v>
      </c>
      <c r="F24" s="59">
        <v>0.91100000000000003</v>
      </c>
      <c r="G24" s="51">
        <v>7</v>
      </c>
      <c r="H24" s="59">
        <v>0.156</v>
      </c>
      <c r="I24" s="51">
        <v>1</v>
      </c>
      <c r="J24" s="59">
        <v>2.1999999999999999E-2</v>
      </c>
      <c r="K24" s="51">
        <v>1</v>
      </c>
      <c r="L24" s="59">
        <v>2.1999999999999999E-2</v>
      </c>
      <c r="M24" s="51">
        <v>0</v>
      </c>
      <c r="N24" s="59">
        <v>0</v>
      </c>
      <c r="O24" s="51">
        <v>0</v>
      </c>
      <c r="P24" s="59">
        <v>0</v>
      </c>
      <c r="Q24" s="51">
        <v>0</v>
      </c>
      <c r="R24" s="85">
        <v>0</v>
      </c>
    </row>
    <row r="25" spans="1:18" customFormat="1" ht="14.5">
      <c r="A25" s="53" t="s">
        <v>55</v>
      </c>
      <c r="B25" s="54">
        <v>8</v>
      </c>
      <c r="C25" s="55" t="e">
        <f>SUM(#REF!/B25)</f>
        <v>#REF!</v>
      </c>
      <c r="D25" s="55">
        <v>1</v>
      </c>
      <c r="E25" s="54">
        <v>0</v>
      </c>
      <c r="F25" s="60">
        <v>0</v>
      </c>
      <c r="G25" s="54">
        <v>0</v>
      </c>
      <c r="H25" s="60">
        <v>0</v>
      </c>
      <c r="I25" s="54">
        <v>0</v>
      </c>
      <c r="J25" s="60">
        <v>0</v>
      </c>
      <c r="K25" s="54">
        <v>8</v>
      </c>
      <c r="L25" s="60">
        <v>1</v>
      </c>
      <c r="M25" s="54">
        <v>0</v>
      </c>
      <c r="N25" s="60">
        <v>0</v>
      </c>
      <c r="O25" s="54">
        <v>0</v>
      </c>
      <c r="P25" s="60">
        <v>0</v>
      </c>
      <c r="Q25" s="54">
        <v>0</v>
      </c>
      <c r="R25" s="86">
        <v>0</v>
      </c>
    </row>
    <row r="26" spans="1:18" customFormat="1" ht="14.5">
      <c r="A26" s="50" t="s">
        <v>56</v>
      </c>
      <c r="B26" s="51">
        <v>185</v>
      </c>
      <c r="C26" s="52" t="e">
        <f>SUM(#REF!/B26)</f>
        <v>#REF!</v>
      </c>
      <c r="D26" s="52">
        <v>0.99459459459459465</v>
      </c>
      <c r="E26" s="51">
        <v>133</v>
      </c>
      <c r="F26" s="59">
        <v>0.72299999999999998</v>
      </c>
      <c r="G26" s="51">
        <v>39</v>
      </c>
      <c r="H26" s="59">
        <v>0.21199999999999999</v>
      </c>
      <c r="I26" s="51">
        <v>13</v>
      </c>
      <c r="J26" s="59">
        <v>7.0999999999999994E-2</v>
      </c>
      <c r="K26" s="51">
        <v>15</v>
      </c>
      <c r="L26" s="59">
        <v>8.2000000000000003E-2</v>
      </c>
      <c r="M26" s="51">
        <v>0</v>
      </c>
      <c r="N26" s="59">
        <v>0</v>
      </c>
      <c r="O26" s="51">
        <v>3</v>
      </c>
      <c r="P26" s="59">
        <v>1.6E-2</v>
      </c>
      <c r="Q26" s="51">
        <v>0</v>
      </c>
      <c r="R26" s="85">
        <v>0</v>
      </c>
    </row>
    <row r="27" spans="1:18" customFormat="1" ht="14.5">
      <c r="A27" s="53" t="s">
        <v>57</v>
      </c>
      <c r="B27" s="54">
        <v>3</v>
      </c>
      <c r="C27" s="55" t="e">
        <f>SUM(#REF!/B27)</f>
        <v>#REF!</v>
      </c>
      <c r="D27" s="55">
        <v>1</v>
      </c>
      <c r="E27" s="54">
        <v>2</v>
      </c>
      <c r="F27" s="60">
        <v>0.66700000000000004</v>
      </c>
      <c r="G27" s="54">
        <v>1</v>
      </c>
      <c r="H27" s="60">
        <v>0.33300000000000002</v>
      </c>
      <c r="I27" s="54">
        <v>1</v>
      </c>
      <c r="J27" s="60">
        <v>0.33300000000000002</v>
      </c>
      <c r="K27" s="54">
        <v>0</v>
      </c>
      <c r="L27" s="60">
        <v>0</v>
      </c>
      <c r="M27" s="54">
        <v>0</v>
      </c>
      <c r="N27" s="60">
        <v>0</v>
      </c>
      <c r="O27" s="54">
        <v>0</v>
      </c>
      <c r="P27" s="60">
        <v>0</v>
      </c>
      <c r="Q27" s="54">
        <v>0</v>
      </c>
      <c r="R27" s="86">
        <v>0</v>
      </c>
    </row>
    <row r="28" spans="1:18" customFormat="1" ht="14.5">
      <c r="A28" s="50" t="s">
        <v>58</v>
      </c>
      <c r="B28" s="51">
        <v>32</v>
      </c>
      <c r="C28" s="52" t="e">
        <f>SUM(#REF!/B28)</f>
        <v>#REF!</v>
      </c>
      <c r="D28" s="52">
        <v>1</v>
      </c>
      <c r="E28" s="51">
        <v>19</v>
      </c>
      <c r="F28" s="59">
        <v>0.59399999999999997</v>
      </c>
      <c r="G28" s="51">
        <v>5</v>
      </c>
      <c r="H28" s="59">
        <v>0.156</v>
      </c>
      <c r="I28" s="51">
        <v>6</v>
      </c>
      <c r="J28" s="59">
        <v>0.188</v>
      </c>
      <c r="K28" s="51">
        <v>3</v>
      </c>
      <c r="L28" s="59">
        <v>9.4E-2</v>
      </c>
      <c r="M28" s="51">
        <v>0</v>
      </c>
      <c r="N28" s="59">
        <v>0</v>
      </c>
      <c r="O28" s="51">
        <v>1</v>
      </c>
      <c r="P28" s="59">
        <v>3.1E-2</v>
      </c>
      <c r="Q28" s="51">
        <v>0</v>
      </c>
      <c r="R28" s="85">
        <v>0</v>
      </c>
    </row>
    <row r="29" spans="1:18" customFormat="1" ht="14.5">
      <c r="A29" s="53" t="s">
        <v>59</v>
      </c>
      <c r="B29" s="54">
        <v>258</v>
      </c>
      <c r="C29" s="55" t="e">
        <f>SUM(#REF!/B29)</f>
        <v>#REF!</v>
      </c>
      <c r="D29" s="55">
        <v>0.99612403100775193</v>
      </c>
      <c r="E29" s="54">
        <v>149</v>
      </c>
      <c r="F29" s="60">
        <v>0.57999999999999996</v>
      </c>
      <c r="G29" s="54">
        <v>79</v>
      </c>
      <c r="H29" s="60">
        <v>0.307</v>
      </c>
      <c r="I29" s="54">
        <v>23</v>
      </c>
      <c r="J29" s="60">
        <v>8.8999999999999996E-2</v>
      </c>
      <c r="K29" s="54">
        <v>29</v>
      </c>
      <c r="L29" s="60">
        <v>0.113</v>
      </c>
      <c r="M29" s="54">
        <v>3</v>
      </c>
      <c r="N29" s="60">
        <v>1.2E-2</v>
      </c>
      <c r="O29" s="54">
        <v>0</v>
      </c>
      <c r="P29" s="60">
        <v>0</v>
      </c>
      <c r="Q29" s="54">
        <v>0</v>
      </c>
      <c r="R29" s="86">
        <v>0</v>
      </c>
    </row>
    <row r="30" spans="1:18" customFormat="1" ht="14.5">
      <c r="A30" s="50" t="s">
        <v>60</v>
      </c>
      <c r="B30" s="51">
        <v>14</v>
      </c>
      <c r="C30" s="52" t="e">
        <f>SUM(#REF!/B30)</f>
        <v>#REF!</v>
      </c>
      <c r="D30" s="52">
        <v>1</v>
      </c>
      <c r="E30" s="51">
        <v>11</v>
      </c>
      <c r="F30" s="59">
        <v>0.78600000000000003</v>
      </c>
      <c r="G30" s="51">
        <v>2</v>
      </c>
      <c r="H30" s="59">
        <v>0.14299999999999999</v>
      </c>
      <c r="I30" s="51">
        <v>2</v>
      </c>
      <c r="J30" s="59">
        <v>0.14299999999999999</v>
      </c>
      <c r="K30" s="51">
        <v>0</v>
      </c>
      <c r="L30" s="59">
        <v>0</v>
      </c>
      <c r="M30" s="51">
        <v>0</v>
      </c>
      <c r="N30" s="59">
        <v>0</v>
      </c>
      <c r="O30" s="51">
        <v>0</v>
      </c>
      <c r="P30" s="59">
        <v>0</v>
      </c>
      <c r="Q30" s="51">
        <v>0</v>
      </c>
      <c r="R30" s="85">
        <v>0</v>
      </c>
    </row>
    <row r="31" spans="1:18" customFormat="1" ht="14.5">
      <c r="A31" s="53" t="s">
        <v>61</v>
      </c>
      <c r="B31" s="54">
        <v>9</v>
      </c>
      <c r="C31" s="55" t="e">
        <f>SUM(#REF!/B31)</f>
        <v>#REF!</v>
      </c>
      <c r="D31" s="55">
        <v>1</v>
      </c>
      <c r="E31" s="54">
        <v>7</v>
      </c>
      <c r="F31" s="60">
        <v>0.77800000000000002</v>
      </c>
      <c r="G31" s="54">
        <v>2</v>
      </c>
      <c r="H31" s="60">
        <v>0.222</v>
      </c>
      <c r="I31" s="54">
        <v>0</v>
      </c>
      <c r="J31" s="60">
        <v>0</v>
      </c>
      <c r="K31" s="54">
        <v>0</v>
      </c>
      <c r="L31" s="60">
        <v>0</v>
      </c>
      <c r="M31" s="54">
        <v>0</v>
      </c>
      <c r="N31" s="60">
        <v>0</v>
      </c>
      <c r="O31" s="54">
        <v>0</v>
      </c>
      <c r="P31" s="60">
        <v>0</v>
      </c>
      <c r="Q31" s="54">
        <v>0</v>
      </c>
      <c r="R31" s="86">
        <v>0</v>
      </c>
    </row>
    <row r="32" spans="1:18" s="84" customFormat="1" ht="14.5">
      <c r="A32" s="80" t="s">
        <v>62</v>
      </c>
      <c r="B32" s="81">
        <v>15</v>
      </c>
      <c r="C32" s="82" t="e">
        <f>SUM(#REF!/B32)</f>
        <v>#REF!</v>
      </c>
      <c r="D32" s="82">
        <v>1</v>
      </c>
      <c r="E32" s="81">
        <v>12</v>
      </c>
      <c r="F32" s="83">
        <v>0.8</v>
      </c>
      <c r="G32" s="81">
        <v>2</v>
      </c>
      <c r="H32" s="83">
        <v>0.13300000000000001</v>
      </c>
      <c r="I32" s="81">
        <v>2</v>
      </c>
      <c r="J32" s="83">
        <v>0.13300000000000001</v>
      </c>
      <c r="K32" s="81">
        <v>2</v>
      </c>
      <c r="L32" s="83">
        <v>0.13300000000000001</v>
      </c>
      <c r="M32" s="81">
        <v>0</v>
      </c>
      <c r="N32" s="83">
        <v>0</v>
      </c>
      <c r="O32" s="81">
        <v>0</v>
      </c>
      <c r="P32" s="83">
        <v>0</v>
      </c>
      <c r="Q32" s="81">
        <v>0</v>
      </c>
      <c r="R32" s="87">
        <v>0</v>
      </c>
    </row>
    <row r="33" spans="1:18" customFormat="1" ht="14.5">
      <c r="A33" s="53" t="s">
        <v>63</v>
      </c>
      <c r="B33" s="54">
        <v>121</v>
      </c>
      <c r="C33" s="55" t="e">
        <f>SUM(#REF!/B33)</f>
        <v>#REF!</v>
      </c>
      <c r="D33" s="55">
        <v>1</v>
      </c>
      <c r="E33" s="54">
        <v>76</v>
      </c>
      <c r="F33" s="60">
        <v>0.628</v>
      </c>
      <c r="G33" s="54">
        <v>31</v>
      </c>
      <c r="H33" s="60">
        <v>0.25600000000000001</v>
      </c>
      <c r="I33" s="54">
        <v>8</v>
      </c>
      <c r="J33" s="60">
        <v>6.6000000000000003E-2</v>
      </c>
      <c r="K33" s="54">
        <v>14</v>
      </c>
      <c r="L33" s="60">
        <v>0.11600000000000001</v>
      </c>
      <c r="M33" s="54">
        <v>2</v>
      </c>
      <c r="N33" s="60">
        <v>1.7000000000000001E-2</v>
      </c>
      <c r="O33" s="54">
        <v>2</v>
      </c>
      <c r="P33" s="60">
        <v>1.7000000000000001E-2</v>
      </c>
      <c r="Q33" s="54">
        <v>6</v>
      </c>
      <c r="R33" s="86">
        <v>0.05</v>
      </c>
    </row>
    <row r="34" spans="1:18" customFormat="1" ht="14.5">
      <c r="A34" s="50" t="s">
        <v>64</v>
      </c>
      <c r="B34" s="51">
        <v>199</v>
      </c>
      <c r="C34" s="52" t="e">
        <f>SUM(#REF!/B34)</f>
        <v>#REF!</v>
      </c>
      <c r="D34" s="52">
        <v>0.98994974874371855</v>
      </c>
      <c r="E34" s="51">
        <v>159</v>
      </c>
      <c r="F34" s="59">
        <v>0.80700000000000005</v>
      </c>
      <c r="G34" s="51">
        <v>24</v>
      </c>
      <c r="H34" s="59">
        <v>0.122</v>
      </c>
      <c r="I34" s="51">
        <v>15</v>
      </c>
      <c r="J34" s="59">
        <v>7.5999999999999998E-2</v>
      </c>
      <c r="K34" s="51">
        <v>14</v>
      </c>
      <c r="L34" s="59">
        <v>7.0999999999999994E-2</v>
      </c>
      <c r="M34" s="51">
        <v>2</v>
      </c>
      <c r="N34" s="59">
        <v>0.01</v>
      </c>
      <c r="O34" s="51">
        <v>2</v>
      </c>
      <c r="P34" s="59">
        <v>0.01</v>
      </c>
      <c r="Q34" s="51">
        <v>0</v>
      </c>
      <c r="R34" s="85">
        <v>0</v>
      </c>
    </row>
    <row r="35" spans="1:18" customFormat="1" ht="14.5">
      <c r="A35" s="53" t="s">
        <v>65</v>
      </c>
      <c r="B35" s="54">
        <v>20</v>
      </c>
      <c r="C35" s="55" t="e">
        <f>SUM(#REF!/B35)</f>
        <v>#REF!</v>
      </c>
      <c r="D35" s="55">
        <v>1</v>
      </c>
      <c r="E35" s="54">
        <v>13</v>
      </c>
      <c r="F35" s="60">
        <v>0.65</v>
      </c>
      <c r="G35" s="54">
        <v>5</v>
      </c>
      <c r="H35" s="60">
        <v>0.25</v>
      </c>
      <c r="I35" s="54">
        <v>0</v>
      </c>
      <c r="J35" s="60">
        <v>0</v>
      </c>
      <c r="K35" s="54">
        <v>2</v>
      </c>
      <c r="L35" s="60">
        <v>0.1</v>
      </c>
      <c r="M35" s="54">
        <v>0</v>
      </c>
      <c r="N35" s="60">
        <v>0</v>
      </c>
      <c r="O35" s="54">
        <v>0</v>
      </c>
      <c r="P35" s="60">
        <v>0</v>
      </c>
      <c r="Q35" s="54">
        <v>0</v>
      </c>
      <c r="R35" s="86">
        <v>0</v>
      </c>
    </row>
    <row r="36" spans="1:18" customFormat="1" ht="14.5">
      <c r="A36" s="50" t="s">
        <v>66</v>
      </c>
      <c r="B36" s="51">
        <v>27</v>
      </c>
      <c r="C36" s="52" t="e">
        <f>SUM(#REF!/B36)</f>
        <v>#REF!</v>
      </c>
      <c r="D36" s="52">
        <v>1</v>
      </c>
      <c r="E36" s="51">
        <v>22</v>
      </c>
      <c r="F36" s="59">
        <v>0.81499999999999995</v>
      </c>
      <c r="G36" s="51">
        <v>9</v>
      </c>
      <c r="H36" s="59">
        <v>0.33300000000000002</v>
      </c>
      <c r="I36" s="51">
        <v>1</v>
      </c>
      <c r="J36" s="59">
        <v>3.6999999999999998E-2</v>
      </c>
      <c r="K36" s="51">
        <v>1</v>
      </c>
      <c r="L36" s="59">
        <v>3.6999999999999998E-2</v>
      </c>
      <c r="M36" s="51">
        <v>0</v>
      </c>
      <c r="N36" s="59">
        <v>0</v>
      </c>
      <c r="O36" s="51">
        <v>0</v>
      </c>
      <c r="P36" s="59">
        <v>0</v>
      </c>
      <c r="Q36" s="51">
        <v>0</v>
      </c>
      <c r="R36" s="85">
        <v>0</v>
      </c>
    </row>
    <row r="37" spans="1:18" customFormat="1" ht="14.5">
      <c r="A37" s="53" t="s">
        <v>67</v>
      </c>
      <c r="B37" s="54">
        <v>50</v>
      </c>
      <c r="C37" s="55" t="e">
        <f>SUM(#REF!/B37)</f>
        <v>#REF!</v>
      </c>
      <c r="D37" s="55">
        <v>1</v>
      </c>
      <c r="E37" s="54">
        <v>13</v>
      </c>
      <c r="F37" s="60">
        <v>0.26</v>
      </c>
      <c r="G37" s="54">
        <v>38</v>
      </c>
      <c r="H37" s="60">
        <v>0.76</v>
      </c>
      <c r="I37" s="54">
        <v>1</v>
      </c>
      <c r="J37" s="60">
        <v>0.02</v>
      </c>
      <c r="K37" s="54">
        <v>0</v>
      </c>
      <c r="L37" s="60">
        <v>0</v>
      </c>
      <c r="M37" s="54">
        <v>0</v>
      </c>
      <c r="N37" s="60">
        <v>0</v>
      </c>
      <c r="O37" s="54">
        <v>0</v>
      </c>
      <c r="P37" s="60">
        <v>0</v>
      </c>
      <c r="Q37" s="54">
        <v>0</v>
      </c>
      <c r="R37" s="86">
        <v>0</v>
      </c>
    </row>
    <row r="38" spans="1:18" customFormat="1" ht="14.5">
      <c r="A38" s="50" t="s">
        <v>68</v>
      </c>
      <c r="B38" s="51">
        <v>30</v>
      </c>
      <c r="C38" s="52"/>
      <c r="D38" s="52">
        <v>1</v>
      </c>
      <c r="E38" s="51">
        <v>19</v>
      </c>
      <c r="F38" s="59">
        <v>0.63300000000000001</v>
      </c>
      <c r="G38" s="51">
        <v>6</v>
      </c>
      <c r="H38" s="59">
        <v>0.2</v>
      </c>
      <c r="I38" s="51">
        <v>8</v>
      </c>
      <c r="J38" s="59">
        <v>0.26700000000000002</v>
      </c>
      <c r="K38" s="51">
        <v>1</v>
      </c>
      <c r="L38" s="59">
        <v>3.3000000000000002E-2</v>
      </c>
      <c r="M38" s="51">
        <v>1</v>
      </c>
      <c r="N38" s="59">
        <v>3.3000000000000002E-2</v>
      </c>
      <c r="O38" s="51">
        <v>0</v>
      </c>
      <c r="P38" s="59">
        <v>0</v>
      </c>
      <c r="Q38" s="51">
        <v>0</v>
      </c>
      <c r="R38" s="85">
        <v>0</v>
      </c>
    </row>
    <row r="39" spans="1:18" customFormat="1" ht="14.5">
      <c r="A39" s="53" t="s">
        <v>69</v>
      </c>
      <c r="B39" s="54">
        <v>15</v>
      </c>
      <c r="C39" s="55" t="e">
        <f>SUM(#REF!/B39)</f>
        <v>#REF!</v>
      </c>
      <c r="D39" s="55">
        <v>1</v>
      </c>
      <c r="E39" s="54">
        <v>1</v>
      </c>
      <c r="F39" s="60">
        <v>6.7000000000000004E-2</v>
      </c>
      <c r="G39" s="54">
        <v>1</v>
      </c>
      <c r="H39" s="60">
        <v>6.7000000000000004E-2</v>
      </c>
      <c r="I39" s="54">
        <v>14</v>
      </c>
      <c r="J39" s="60">
        <v>0.93300000000000005</v>
      </c>
      <c r="K39" s="54">
        <v>1</v>
      </c>
      <c r="L39" s="60">
        <v>6.7000000000000004E-2</v>
      </c>
      <c r="M39" s="54">
        <v>0</v>
      </c>
      <c r="N39" s="60">
        <v>0</v>
      </c>
      <c r="O39" s="54">
        <v>0</v>
      </c>
      <c r="P39" s="60">
        <v>0</v>
      </c>
      <c r="Q39" s="54">
        <v>0</v>
      </c>
      <c r="R39" s="86">
        <v>0</v>
      </c>
    </row>
    <row r="40" spans="1:18" customFormat="1" ht="14.5">
      <c r="A40" s="50" t="s">
        <v>70</v>
      </c>
      <c r="B40" s="51">
        <v>4</v>
      </c>
      <c r="C40" s="52" t="e">
        <f>SUM(#REF!/B40)</f>
        <v>#REF!</v>
      </c>
      <c r="D40" s="52">
        <v>1</v>
      </c>
      <c r="E40" s="51">
        <v>3</v>
      </c>
      <c r="F40" s="59">
        <v>0.75</v>
      </c>
      <c r="G40" s="51">
        <v>0</v>
      </c>
      <c r="H40" s="59">
        <v>0</v>
      </c>
      <c r="I40" s="51">
        <v>0</v>
      </c>
      <c r="J40" s="59">
        <v>0</v>
      </c>
      <c r="K40" s="51">
        <v>0</v>
      </c>
      <c r="L40" s="59">
        <v>0</v>
      </c>
      <c r="M40" s="51">
        <v>0</v>
      </c>
      <c r="N40" s="59">
        <v>0</v>
      </c>
      <c r="O40" s="51">
        <v>1</v>
      </c>
      <c r="P40" s="59">
        <v>0.25</v>
      </c>
      <c r="Q40" s="51">
        <v>0</v>
      </c>
      <c r="R40" s="85">
        <v>0</v>
      </c>
    </row>
    <row r="41" spans="1:18" customFormat="1" ht="14.5">
      <c r="A41" s="53" t="s">
        <v>71</v>
      </c>
      <c r="B41" s="54">
        <v>11</v>
      </c>
      <c r="C41" s="55" t="e">
        <f>SUM(#REF!/B41)</f>
        <v>#REF!</v>
      </c>
      <c r="D41" s="55">
        <v>1</v>
      </c>
      <c r="E41" s="54">
        <v>3</v>
      </c>
      <c r="F41" s="60">
        <v>0.27300000000000002</v>
      </c>
      <c r="G41" s="54">
        <v>11</v>
      </c>
      <c r="H41" s="60">
        <v>1</v>
      </c>
      <c r="I41" s="54">
        <v>0</v>
      </c>
      <c r="J41" s="60">
        <v>0</v>
      </c>
      <c r="K41" s="54">
        <v>0</v>
      </c>
      <c r="L41" s="60">
        <v>0</v>
      </c>
      <c r="M41" s="54">
        <v>0</v>
      </c>
      <c r="N41" s="60">
        <v>0</v>
      </c>
      <c r="O41" s="54">
        <v>0</v>
      </c>
      <c r="P41" s="60">
        <v>0</v>
      </c>
      <c r="Q41" s="54">
        <v>0</v>
      </c>
      <c r="R41" s="86">
        <v>0</v>
      </c>
    </row>
    <row r="42" spans="1:18" customFormat="1" ht="14.5">
      <c r="A42" s="50" t="s">
        <v>72</v>
      </c>
      <c r="B42" s="51">
        <v>15</v>
      </c>
      <c r="C42" s="52" t="e">
        <f>SUM(#REF!/B42)</f>
        <v>#REF!</v>
      </c>
      <c r="D42" s="52">
        <v>1</v>
      </c>
      <c r="E42" s="51">
        <v>15</v>
      </c>
      <c r="F42" s="59">
        <v>1</v>
      </c>
      <c r="G42" s="51">
        <v>0</v>
      </c>
      <c r="H42" s="59">
        <v>0</v>
      </c>
      <c r="I42" s="51">
        <v>0</v>
      </c>
      <c r="J42" s="59">
        <v>0</v>
      </c>
      <c r="K42" s="51">
        <v>0</v>
      </c>
      <c r="L42" s="59">
        <v>0</v>
      </c>
      <c r="M42" s="51">
        <v>0</v>
      </c>
      <c r="N42" s="59">
        <v>0</v>
      </c>
      <c r="O42" s="51">
        <v>0</v>
      </c>
      <c r="P42" s="59">
        <v>0</v>
      </c>
      <c r="Q42" s="51">
        <v>0</v>
      </c>
      <c r="R42" s="85">
        <v>0</v>
      </c>
    </row>
    <row r="43" spans="1:18" customFormat="1" ht="14.5">
      <c r="A43" s="53" t="s">
        <v>73</v>
      </c>
      <c r="B43" s="54">
        <v>7</v>
      </c>
      <c r="C43" s="55" t="e">
        <f>SUM(#REF!/B43)</f>
        <v>#REF!</v>
      </c>
      <c r="D43" s="55">
        <v>1</v>
      </c>
      <c r="E43" s="54">
        <v>7</v>
      </c>
      <c r="F43" s="60">
        <v>1</v>
      </c>
      <c r="G43" s="54">
        <v>2</v>
      </c>
      <c r="H43" s="60">
        <v>0.28599999999999998</v>
      </c>
      <c r="I43" s="54">
        <v>1</v>
      </c>
      <c r="J43" s="60">
        <v>0.14299999999999999</v>
      </c>
      <c r="K43" s="54">
        <v>0</v>
      </c>
      <c r="L43" s="60">
        <v>0</v>
      </c>
      <c r="M43" s="54">
        <v>0</v>
      </c>
      <c r="N43" s="60">
        <v>0</v>
      </c>
      <c r="O43" s="54">
        <v>0</v>
      </c>
      <c r="P43" s="60">
        <v>0</v>
      </c>
      <c r="Q43" s="54">
        <v>0</v>
      </c>
      <c r="R43" s="86">
        <v>0</v>
      </c>
    </row>
    <row r="44" spans="1:18" customFormat="1" ht="14.5">
      <c r="A44" s="50" t="s">
        <v>74</v>
      </c>
      <c r="B44" s="51">
        <v>6</v>
      </c>
      <c r="C44" s="52" t="e">
        <f>SUM(#REF!/B44)</f>
        <v>#REF!</v>
      </c>
      <c r="D44" s="52">
        <v>1</v>
      </c>
      <c r="E44" s="51">
        <v>5</v>
      </c>
      <c r="F44" s="59">
        <v>0.83299999999999996</v>
      </c>
      <c r="G44" s="51">
        <v>1</v>
      </c>
      <c r="H44" s="59">
        <v>0.16700000000000001</v>
      </c>
      <c r="I44" s="51">
        <v>0</v>
      </c>
      <c r="J44" s="59">
        <v>0</v>
      </c>
      <c r="K44" s="51">
        <v>0</v>
      </c>
      <c r="L44" s="59">
        <v>0</v>
      </c>
      <c r="M44" s="51">
        <v>0</v>
      </c>
      <c r="N44" s="59">
        <v>0</v>
      </c>
      <c r="O44" s="51">
        <v>0</v>
      </c>
      <c r="P44" s="59">
        <v>0</v>
      </c>
      <c r="Q44" s="51">
        <v>0</v>
      </c>
      <c r="R44" s="85">
        <v>0</v>
      </c>
    </row>
    <row r="45" spans="1:18" customFormat="1" ht="14.5">
      <c r="A45" s="53" t="s">
        <v>103</v>
      </c>
      <c r="B45" s="54">
        <v>7</v>
      </c>
      <c r="C45" s="55" t="e">
        <f>SUM(#REF!/B45)</f>
        <v>#REF!</v>
      </c>
      <c r="D45" s="55">
        <v>1</v>
      </c>
      <c r="E45" s="54">
        <v>3</v>
      </c>
      <c r="F45" s="60">
        <v>0.42899999999999999</v>
      </c>
      <c r="G45" s="54">
        <v>4</v>
      </c>
      <c r="H45" s="60">
        <v>0.57099999999999995</v>
      </c>
      <c r="I45" s="54">
        <v>0</v>
      </c>
      <c r="J45" s="60">
        <v>0</v>
      </c>
      <c r="K45" s="54">
        <v>0</v>
      </c>
      <c r="L45" s="60">
        <v>0</v>
      </c>
      <c r="M45" s="54">
        <v>0</v>
      </c>
      <c r="N45" s="60">
        <v>0</v>
      </c>
      <c r="O45" s="54">
        <v>0</v>
      </c>
      <c r="P45" s="60">
        <v>0</v>
      </c>
      <c r="Q45" s="54">
        <v>0</v>
      </c>
      <c r="R45" s="86">
        <v>0</v>
      </c>
    </row>
    <row r="46" spans="1:18" customFormat="1" ht="14.5">
      <c r="A46" s="50" t="s">
        <v>75</v>
      </c>
      <c r="B46" s="51">
        <v>78</v>
      </c>
      <c r="C46" s="52" t="e">
        <f>SUM(#REF!/B46)</f>
        <v>#REF!</v>
      </c>
      <c r="D46" s="52">
        <v>0.98717948717948723</v>
      </c>
      <c r="E46" s="51">
        <v>54</v>
      </c>
      <c r="F46" s="59">
        <v>0.70099999999999996</v>
      </c>
      <c r="G46" s="51">
        <v>19</v>
      </c>
      <c r="H46" s="59">
        <v>0.247</v>
      </c>
      <c r="I46" s="51">
        <v>1</v>
      </c>
      <c r="J46" s="59">
        <v>1.2999999999999999E-2</v>
      </c>
      <c r="K46" s="51">
        <v>3</v>
      </c>
      <c r="L46" s="59">
        <v>3.9E-2</v>
      </c>
      <c r="M46" s="51">
        <v>1</v>
      </c>
      <c r="N46" s="59">
        <v>1.2999999999999999E-2</v>
      </c>
      <c r="O46" s="51">
        <v>7</v>
      </c>
      <c r="P46" s="59">
        <v>9.0999999999999998E-2</v>
      </c>
      <c r="Q46" s="51">
        <v>3</v>
      </c>
      <c r="R46" s="85">
        <v>3.9E-2</v>
      </c>
    </row>
    <row r="47" spans="1:18" customFormat="1" ht="14.5">
      <c r="A47" s="53" t="s">
        <v>76</v>
      </c>
      <c r="B47" s="54">
        <v>34</v>
      </c>
      <c r="C47" s="55" t="e">
        <f>SUM(#REF!/B47)</f>
        <v>#REF!</v>
      </c>
      <c r="D47" s="55">
        <v>1</v>
      </c>
      <c r="E47" s="54">
        <v>23</v>
      </c>
      <c r="F47" s="60">
        <v>0.67600000000000005</v>
      </c>
      <c r="G47" s="54">
        <v>10</v>
      </c>
      <c r="H47" s="60">
        <v>0.29399999999999998</v>
      </c>
      <c r="I47" s="54">
        <v>5</v>
      </c>
      <c r="J47" s="60">
        <v>0.14699999999999999</v>
      </c>
      <c r="K47" s="54">
        <v>3</v>
      </c>
      <c r="L47" s="60">
        <v>8.7999999999999995E-2</v>
      </c>
      <c r="M47" s="54">
        <v>0</v>
      </c>
      <c r="N47" s="60">
        <v>0</v>
      </c>
      <c r="O47" s="54">
        <v>0</v>
      </c>
      <c r="P47" s="60">
        <v>0</v>
      </c>
      <c r="Q47" s="54">
        <v>0</v>
      </c>
      <c r="R47" s="86">
        <v>0</v>
      </c>
    </row>
    <row r="48" spans="1:18" customFormat="1" ht="14.5">
      <c r="A48" s="50" t="s">
        <v>77</v>
      </c>
      <c r="B48" s="51">
        <v>9</v>
      </c>
      <c r="C48" s="52" t="e">
        <f>SUM(#REF!/B48)</f>
        <v>#REF!</v>
      </c>
      <c r="D48" s="52">
        <v>1</v>
      </c>
      <c r="E48" s="51">
        <v>6</v>
      </c>
      <c r="F48" s="59">
        <v>0.66700000000000004</v>
      </c>
      <c r="G48" s="51">
        <v>2</v>
      </c>
      <c r="H48" s="59">
        <v>0.222</v>
      </c>
      <c r="I48" s="51">
        <v>1</v>
      </c>
      <c r="J48" s="59">
        <v>0.111</v>
      </c>
      <c r="K48" s="51">
        <v>0</v>
      </c>
      <c r="L48" s="59">
        <v>0</v>
      </c>
      <c r="M48" s="51">
        <v>0</v>
      </c>
      <c r="N48" s="59">
        <v>0</v>
      </c>
      <c r="O48" s="51">
        <v>0</v>
      </c>
      <c r="P48" s="59">
        <v>0</v>
      </c>
      <c r="Q48" s="51">
        <v>0</v>
      </c>
      <c r="R48" s="85">
        <v>0</v>
      </c>
    </row>
    <row r="49" spans="1:18" customFormat="1" ht="14.5">
      <c r="A49" s="53" t="s">
        <v>78</v>
      </c>
      <c r="B49" s="54">
        <v>2</v>
      </c>
      <c r="C49" s="55" t="e">
        <f>SUM(#REF!/B49)</f>
        <v>#REF!</v>
      </c>
      <c r="D49" s="55">
        <v>1</v>
      </c>
      <c r="E49" s="54">
        <v>2</v>
      </c>
      <c r="F49" s="60">
        <v>1</v>
      </c>
      <c r="G49" s="54">
        <v>0</v>
      </c>
      <c r="H49" s="60">
        <v>0</v>
      </c>
      <c r="I49" s="54">
        <v>0</v>
      </c>
      <c r="J49" s="60">
        <v>0</v>
      </c>
      <c r="K49" s="54">
        <v>0</v>
      </c>
      <c r="L49" s="60">
        <v>0</v>
      </c>
      <c r="M49" s="54">
        <v>0</v>
      </c>
      <c r="N49" s="60">
        <v>0</v>
      </c>
      <c r="O49" s="54">
        <v>0</v>
      </c>
      <c r="P49" s="60">
        <v>0</v>
      </c>
      <c r="Q49" s="54">
        <v>0</v>
      </c>
      <c r="R49" s="86">
        <v>0</v>
      </c>
    </row>
    <row r="50" spans="1:18" customFormat="1" ht="14.5">
      <c r="A50" s="50" t="s">
        <v>79</v>
      </c>
      <c r="B50" s="51">
        <v>30</v>
      </c>
      <c r="C50" s="52" t="e">
        <f>SUM(#REF!/B50)</f>
        <v>#REF!</v>
      </c>
      <c r="D50" s="52">
        <v>0.96666666666666667</v>
      </c>
      <c r="E50" s="51">
        <v>20</v>
      </c>
      <c r="F50" s="59">
        <v>0.69</v>
      </c>
      <c r="G50" s="51">
        <v>6</v>
      </c>
      <c r="H50" s="59">
        <v>0.20699999999999999</v>
      </c>
      <c r="I50" s="51">
        <v>3</v>
      </c>
      <c r="J50" s="59">
        <v>0.10299999999999999</v>
      </c>
      <c r="K50" s="51">
        <v>0</v>
      </c>
      <c r="L50" s="59">
        <v>0</v>
      </c>
      <c r="M50" s="51">
        <v>0</v>
      </c>
      <c r="N50" s="59">
        <v>0</v>
      </c>
      <c r="O50" s="51">
        <v>0</v>
      </c>
      <c r="P50" s="59">
        <v>0</v>
      </c>
      <c r="Q50" s="51">
        <v>0</v>
      </c>
      <c r="R50" s="85">
        <v>0</v>
      </c>
    </row>
    <row r="51" spans="1:18" customFormat="1" ht="14.5">
      <c r="A51" s="53" t="s">
        <v>80</v>
      </c>
      <c r="B51" s="54">
        <v>74</v>
      </c>
      <c r="C51" s="55" t="e">
        <f>SUM(#REF!/B51)</f>
        <v>#REF!</v>
      </c>
      <c r="D51" s="55">
        <v>1</v>
      </c>
      <c r="E51" s="54">
        <v>61</v>
      </c>
      <c r="F51" s="60">
        <v>0.82399999999999995</v>
      </c>
      <c r="G51" s="54">
        <v>17</v>
      </c>
      <c r="H51" s="60">
        <v>0.23</v>
      </c>
      <c r="I51" s="54">
        <v>2</v>
      </c>
      <c r="J51" s="60">
        <v>2.7E-2</v>
      </c>
      <c r="K51" s="54">
        <v>3</v>
      </c>
      <c r="L51" s="60">
        <v>4.1000000000000002E-2</v>
      </c>
      <c r="M51" s="54">
        <v>0</v>
      </c>
      <c r="N51" s="60">
        <v>0</v>
      </c>
      <c r="O51" s="54">
        <v>2</v>
      </c>
      <c r="P51" s="60">
        <v>2.7E-2</v>
      </c>
      <c r="Q51" s="54">
        <v>0</v>
      </c>
      <c r="R51" s="86">
        <v>0</v>
      </c>
    </row>
    <row r="52" spans="1:18" customFormat="1" ht="14.5">
      <c r="A52" s="120" t="s">
        <v>104</v>
      </c>
      <c r="B52" s="121">
        <v>72</v>
      </c>
      <c r="C52" s="122" t="e">
        <f>SUM(#REF!/B52)</f>
        <v>#REF!</v>
      </c>
      <c r="D52" s="122">
        <v>1</v>
      </c>
      <c r="E52" s="121">
        <v>51</v>
      </c>
      <c r="F52" s="123">
        <v>0.70799999999999996</v>
      </c>
      <c r="G52" s="121">
        <v>17</v>
      </c>
      <c r="H52" s="123">
        <v>0.23599999999999999</v>
      </c>
      <c r="I52" s="121">
        <v>6</v>
      </c>
      <c r="J52" s="123">
        <v>8.3000000000000004E-2</v>
      </c>
      <c r="K52" s="121">
        <v>4</v>
      </c>
      <c r="L52" s="123">
        <v>5.6000000000000001E-2</v>
      </c>
      <c r="M52" s="121">
        <v>0</v>
      </c>
      <c r="N52" s="123">
        <v>0</v>
      </c>
      <c r="O52" s="121">
        <v>1</v>
      </c>
      <c r="P52" s="123">
        <v>1.4E-2</v>
      </c>
      <c r="Q52" s="121">
        <v>0</v>
      </c>
      <c r="R52" s="124">
        <v>0</v>
      </c>
    </row>
    <row r="53" spans="1:18" customFormat="1" ht="14.5">
      <c r="A53" s="53" t="s">
        <v>81</v>
      </c>
      <c r="B53" s="54">
        <v>7</v>
      </c>
      <c r="C53" s="55" t="e">
        <f>SUM(#REF!/B53)</f>
        <v>#REF!</v>
      </c>
      <c r="D53" s="55">
        <v>1</v>
      </c>
      <c r="E53" s="54">
        <v>5</v>
      </c>
      <c r="F53" s="60">
        <v>0.71399999999999997</v>
      </c>
      <c r="G53" s="54">
        <v>3</v>
      </c>
      <c r="H53" s="60">
        <v>0.42899999999999999</v>
      </c>
      <c r="I53" s="54">
        <v>0</v>
      </c>
      <c r="J53" s="60">
        <v>0</v>
      </c>
      <c r="K53" s="54">
        <v>0</v>
      </c>
      <c r="L53" s="60">
        <v>0</v>
      </c>
      <c r="M53" s="54">
        <v>0</v>
      </c>
      <c r="N53" s="60">
        <v>0</v>
      </c>
      <c r="O53" s="54">
        <v>0</v>
      </c>
      <c r="P53" s="60">
        <v>0</v>
      </c>
      <c r="Q53" s="54">
        <v>0</v>
      </c>
      <c r="R53" s="86">
        <v>0</v>
      </c>
    </row>
    <row r="54" spans="1:18" customFormat="1" ht="14.5">
      <c r="A54" s="120" t="s">
        <v>82</v>
      </c>
      <c r="B54" s="121">
        <v>1</v>
      </c>
      <c r="C54" s="122" t="e">
        <f>SUM(#REF!/B54)</f>
        <v>#REF!</v>
      </c>
      <c r="D54" s="122">
        <v>1</v>
      </c>
      <c r="E54" s="121">
        <v>1</v>
      </c>
      <c r="F54" s="123">
        <v>1</v>
      </c>
      <c r="G54" s="121">
        <v>0</v>
      </c>
      <c r="H54" s="123">
        <v>0</v>
      </c>
      <c r="I54" s="121">
        <v>0</v>
      </c>
      <c r="J54" s="123">
        <v>0</v>
      </c>
      <c r="K54" s="121">
        <v>0</v>
      </c>
      <c r="L54" s="123">
        <v>0</v>
      </c>
      <c r="M54" s="121">
        <v>0</v>
      </c>
      <c r="N54" s="123">
        <v>0</v>
      </c>
      <c r="O54" s="121">
        <v>0</v>
      </c>
      <c r="P54" s="123">
        <v>0</v>
      </c>
      <c r="Q54" s="121">
        <v>0</v>
      </c>
      <c r="R54" s="124">
        <v>0</v>
      </c>
    </row>
    <row r="55" spans="1:18" customFormat="1" ht="14.5">
      <c r="A55" s="53" t="s">
        <v>83</v>
      </c>
      <c r="B55" s="54">
        <v>45</v>
      </c>
      <c r="C55" s="55" t="e">
        <f>SUM(#REF!/B55)</f>
        <v>#REF!</v>
      </c>
      <c r="D55" s="55">
        <v>0.93333333333333335</v>
      </c>
      <c r="E55" s="54">
        <v>39</v>
      </c>
      <c r="F55" s="60">
        <v>0.92900000000000005</v>
      </c>
      <c r="G55" s="54">
        <v>8</v>
      </c>
      <c r="H55" s="60">
        <v>0.19</v>
      </c>
      <c r="I55" s="54">
        <v>1</v>
      </c>
      <c r="J55" s="60">
        <v>2.4E-2</v>
      </c>
      <c r="K55" s="54">
        <v>0</v>
      </c>
      <c r="L55" s="60">
        <v>0</v>
      </c>
      <c r="M55" s="54">
        <v>0</v>
      </c>
      <c r="N55" s="60">
        <v>0</v>
      </c>
      <c r="O55" s="54">
        <v>2</v>
      </c>
      <c r="P55" s="60">
        <v>4.8000000000000001E-2</v>
      </c>
      <c r="Q55" s="54">
        <v>0</v>
      </c>
      <c r="R55" s="86">
        <v>0</v>
      </c>
    </row>
    <row r="56" spans="1:18" customFormat="1" ht="14.5">
      <c r="A56" s="120" t="s">
        <v>84</v>
      </c>
      <c r="B56" s="121">
        <v>5</v>
      </c>
      <c r="C56" s="122" t="e">
        <f>SUM(#REF!/B56)</f>
        <v>#REF!</v>
      </c>
      <c r="D56" s="122">
        <v>1</v>
      </c>
      <c r="E56" s="121">
        <v>5</v>
      </c>
      <c r="F56" s="123">
        <v>1</v>
      </c>
      <c r="G56" s="121">
        <v>3</v>
      </c>
      <c r="H56" s="123">
        <v>0.6</v>
      </c>
      <c r="I56" s="121">
        <v>0</v>
      </c>
      <c r="J56" s="123">
        <v>0</v>
      </c>
      <c r="K56" s="121">
        <v>0</v>
      </c>
      <c r="L56" s="123">
        <v>0</v>
      </c>
      <c r="M56" s="121">
        <v>0</v>
      </c>
      <c r="N56" s="123">
        <v>0</v>
      </c>
      <c r="O56" s="121">
        <v>0</v>
      </c>
      <c r="P56" s="123">
        <v>0</v>
      </c>
      <c r="Q56" s="121">
        <v>0</v>
      </c>
      <c r="R56" s="124">
        <v>0</v>
      </c>
    </row>
    <row r="57" spans="1:18" customFormat="1" ht="14.5">
      <c r="A57" s="53" t="s">
        <v>85</v>
      </c>
      <c r="B57" s="54">
        <v>15</v>
      </c>
      <c r="C57" s="55" t="e">
        <f>SUM(#REF!/B57)</f>
        <v>#REF!</v>
      </c>
      <c r="D57" s="55">
        <v>0.8666666666666667</v>
      </c>
      <c r="E57" s="54">
        <v>10</v>
      </c>
      <c r="F57" s="60">
        <v>0.76900000000000002</v>
      </c>
      <c r="G57" s="54">
        <v>4</v>
      </c>
      <c r="H57" s="60">
        <v>0.308</v>
      </c>
      <c r="I57" s="54">
        <v>0</v>
      </c>
      <c r="J57" s="60">
        <v>0</v>
      </c>
      <c r="K57" s="54">
        <v>0</v>
      </c>
      <c r="L57" s="60">
        <v>0</v>
      </c>
      <c r="M57" s="54">
        <v>0</v>
      </c>
      <c r="N57" s="60">
        <v>0</v>
      </c>
      <c r="O57" s="54">
        <v>0</v>
      </c>
      <c r="P57" s="60">
        <v>0</v>
      </c>
      <c r="Q57" s="54">
        <v>0</v>
      </c>
      <c r="R57" s="86">
        <v>0</v>
      </c>
    </row>
    <row r="58" spans="1:18" customFormat="1" ht="14.5">
      <c r="A58" s="120" t="s">
        <v>86</v>
      </c>
      <c r="B58" s="121">
        <v>9</v>
      </c>
      <c r="C58" s="122" t="e">
        <f>SUM(#REF!/B58)</f>
        <v>#REF!</v>
      </c>
      <c r="D58" s="122">
        <v>1</v>
      </c>
      <c r="E58" s="121">
        <v>6</v>
      </c>
      <c r="F58" s="123">
        <v>0.66700000000000004</v>
      </c>
      <c r="G58" s="121">
        <v>3</v>
      </c>
      <c r="H58" s="123">
        <v>0.33300000000000002</v>
      </c>
      <c r="I58" s="121">
        <v>1</v>
      </c>
      <c r="J58" s="123">
        <v>0.111</v>
      </c>
      <c r="K58" s="121">
        <v>1</v>
      </c>
      <c r="L58" s="123">
        <v>0.111</v>
      </c>
      <c r="M58" s="121">
        <v>0</v>
      </c>
      <c r="N58" s="123">
        <v>0</v>
      </c>
      <c r="O58" s="121">
        <v>0</v>
      </c>
      <c r="P58" s="123">
        <v>0</v>
      </c>
      <c r="Q58" s="121">
        <v>0</v>
      </c>
      <c r="R58" s="124">
        <v>0</v>
      </c>
    </row>
    <row r="59" spans="1:18" customFormat="1" ht="14.5">
      <c r="A59" s="125" t="s">
        <v>87</v>
      </c>
      <c r="B59" s="126">
        <v>34</v>
      </c>
      <c r="C59" s="55" t="e">
        <f>SUM(#REF!/B59)</f>
        <v>#REF!</v>
      </c>
      <c r="D59" s="127">
        <v>1</v>
      </c>
      <c r="E59" s="126">
        <v>31</v>
      </c>
      <c r="F59" s="128">
        <v>0.91200000000000003</v>
      </c>
      <c r="G59" s="126">
        <v>2</v>
      </c>
      <c r="H59" s="128">
        <v>5.8999999999999997E-2</v>
      </c>
      <c r="I59" s="126">
        <v>2</v>
      </c>
      <c r="J59" s="128">
        <v>5.8999999999999997E-2</v>
      </c>
      <c r="K59" s="126">
        <v>2</v>
      </c>
      <c r="L59" s="128">
        <v>5.8999999999999997E-2</v>
      </c>
      <c r="M59" s="126">
        <v>0</v>
      </c>
      <c r="N59" s="128">
        <v>0</v>
      </c>
      <c r="O59" s="126">
        <v>0</v>
      </c>
      <c r="P59" s="128">
        <v>0</v>
      </c>
      <c r="Q59" s="126">
        <v>0</v>
      </c>
      <c r="R59" s="129">
        <v>0</v>
      </c>
    </row>
    <row r="61" spans="1:18">
      <c r="A61" s="119" t="s">
        <v>106</v>
      </c>
      <c r="B61" s="119"/>
      <c r="C61" s="119"/>
      <c r="D61" s="119"/>
      <c r="E61" s="119"/>
      <c r="F61" s="119"/>
      <c r="G61" s="119"/>
      <c r="H61" s="119"/>
      <c r="I61" s="119"/>
      <c r="J61" s="119"/>
      <c r="K61" s="119"/>
      <c r="L61" s="119"/>
    </row>
    <row r="62" spans="1:18">
      <c r="A62" s="56"/>
    </row>
    <row r="63" spans="1:18" ht="37.5" customHeight="1">
      <c r="A63" s="62" t="s">
        <v>107</v>
      </c>
      <c r="B63" s="62"/>
      <c r="C63" s="62"/>
      <c r="D63" s="62"/>
      <c r="E63" s="62"/>
      <c r="F63" s="62"/>
      <c r="G63" s="62"/>
      <c r="H63" s="62"/>
      <c r="I63" s="62"/>
      <c r="J63" s="62"/>
      <c r="K63" s="62"/>
      <c r="L63" s="62"/>
      <c r="M63" s="62"/>
      <c r="N63" s="62"/>
      <c r="O63" s="62"/>
      <c r="P63" s="62"/>
      <c r="Q63" s="62"/>
    </row>
    <row r="64" spans="1:18">
      <c r="A64" s="45"/>
    </row>
  </sheetData>
  <mergeCells count="9">
    <mergeCell ref="A63:Q63"/>
    <mergeCell ref="E3:F3"/>
    <mergeCell ref="G3:H3"/>
    <mergeCell ref="I3:J3"/>
    <mergeCell ref="K3:L3"/>
    <mergeCell ref="M3:N3"/>
    <mergeCell ref="O3:P3"/>
    <mergeCell ref="Q3:R3"/>
    <mergeCell ref="A61:L6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C7C0-CDC7-4A9A-96AB-475037682009}">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Gender by Agency</vt:lpstr>
      <vt:lpstr>Gender by Portfolio</vt:lpstr>
      <vt:lpstr>Ethnicity by Agency</vt:lpstr>
      <vt:lpstr>Ethnicity by Portfolio</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Gilman</dc:creator>
  <cp:lastModifiedBy>Alex Feinson</cp:lastModifiedBy>
  <dcterms:created xsi:type="dcterms:W3CDTF">2025-04-15T01:37:25Z</dcterms:created>
  <dcterms:modified xsi:type="dcterms:W3CDTF">2025-06-04T23:27:56Z</dcterms:modified>
</cp:coreProperties>
</file>