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defaultThemeVersion="124226"/>
  <mc:AlternateContent xmlns:mc="http://schemas.openxmlformats.org/markup-compatibility/2006">
    <mc:Choice Requires="x15">
      <x15ac:absPath xmlns:x15ac="http://schemas.microsoft.com/office/spreadsheetml/2010/11/ac" url="C:\Users\Alex.Feinson\Downloads\"/>
    </mc:Choice>
  </mc:AlternateContent>
  <xr:revisionPtr revIDLastSave="0" documentId="8_{5ADC702C-730B-4744-B3C9-7BEE922BDAE1}" xr6:coauthVersionLast="47" xr6:coauthVersionMax="47" xr10:uidLastSave="{00000000-0000-0000-0000-000000000000}"/>
  <bookViews>
    <workbookView xWindow="10764" yWindow="-17280" windowWidth="20832" windowHeight="16656"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expenses'!$A$1:$E$26</definedName>
    <definedName name="_xlnm.Print_Area" localSheetId="5">'Gifts and benefits'!$A$1:$F$33</definedName>
    <definedName name="_xlnm.Print_Area" localSheetId="0">'Guidance for agencies'!$A$1:$A$49</definedName>
    <definedName name="_xlnm.Print_Area" localSheetId="3">Hospitality!$A$1:$E$20</definedName>
    <definedName name="_xlnm.Print_Area" localSheetId="1">'Summary and sign-off'!$A$1:$G$23</definedName>
    <definedName name="_xlnm.Print_Area" localSheetId="2">Travel!$A$1:$E$42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3" i="1" l="1"/>
  <c r="B12" i="1"/>
  <c r="B15" i="3"/>
  <c r="D22" i="4" l="1"/>
  <c r="C20" i="3"/>
  <c r="C13" i="2"/>
  <c r="C26" i="1"/>
  <c r="C31" i="1"/>
  <c r="C14" i="1"/>
  <c r="B6" i="13" l="1"/>
  <c r="E60" i="13"/>
  <c r="C60" i="13"/>
  <c r="C24" i="4"/>
  <c r="C23" i="4"/>
  <c r="B60" i="13" l="1"/>
  <c r="B59" i="13"/>
  <c r="D59" i="13"/>
  <c r="B58" i="13"/>
  <c r="D58" i="13"/>
  <c r="D57" i="13"/>
  <c r="B57" i="13"/>
  <c r="D56" i="13"/>
  <c r="B56" i="13"/>
  <c r="D55" i="13"/>
  <c r="B55" i="13"/>
  <c r="B2" i="4"/>
  <c r="B3" i="4"/>
  <c r="B2" i="3"/>
  <c r="B3" i="3"/>
  <c r="B2" i="2"/>
  <c r="B3" i="2"/>
  <c r="B2" i="1"/>
  <c r="B3" i="1"/>
  <c r="F58" i="13" l="1"/>
  <c r="D13" i="2" s="1"/>
  <c r="F60" i="13"/>
  <c r="E22" i="4" s="1"/>
  <c r="F59" i="13"/>
  <c r="D20" i="3" s="1"/>
  <c r="F57" i="13"/>
  <c r="D31" i="1" s="1"/>
  <c r="F56" i="13"/>
  <c r="D26" i="1" s="1"/>
  <c r="F55" i="13"/>
  <c r="D14" i="1" s="1"/>
  <c r="C13" i="13"/>
  <c r="C12" i="13"/>
  <c r="C11" i="13"/>
  <c r="C16" i="13" l="1"/>
  <c r="C17" i="13"/>
  <c r="B5" i="4" l="1"/>
  <c r="B4" i="4"/>
  <c r="B5" i="3"/>
  <c r="B4" i="3"/>
  <c r="B5" i="2"/>
  <c r="B4" i="2"/>
  <c r="B5" i="1"/>
  <c r="B4" i="1"/>
  <c r="C15" i="13" l="1"/>
  <c r="F12" i="13" l="1"/>
  <c r="C22" i="4"/>
  <c r="F11" i="13" s="1"/>
  <c r="F13" i="13" l="1"/>
  <c r="B31" i="1"/>
  <c r="B17" i="13" s="1"/>
  <c r="B26" i="1"/>
  <c r="B16" i="13" s="1"/>
  <c r="B14" i="1"/>
  <c r="B15" i="13" s="1"/>
  <c r="B20" i="3" l="1"/>
  <c r="B13" i="13" s="1"/>
  <c r="B13" i="2"/>
  <c r="B12" i="13" s="1"/>
  <c r="B11" i="13" l="1"/>
  <c r="B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17"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2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<sst xmlns="http://schemas.openxmlformats.org/spreadsheetml/2006/main" count="289" uniqueCount="221">
  <si>
    <t>Secretary and Chief Executive Expense Disclosures: A Guide for Agency Staff</t>
  </si>
  <si>
    <t>Please refer to the link below for guidance in helping you to complete the workbook</t>
  </si>
  <si>
    <t>https://www.publicservice.govt.nz/assets/DirectoryFile/Chief-executive-gifts-benefits-and-expenses-disclosures-A-guide-for-agency-staff.pdf</t>
  </si>
  <si>
    <t>In the following worksheets, cells shaded light green require input. All other cells are locked to prevent change.</t>
  </si>
  <si>
    <t>Purpose</t>
  </si>
  <si>
    <t>The purpose of regular public disclosure of secretaries and/or chief executive's expenses is to provide transparency and accountability for discretionary expenditure by Public Service agencies and statutory Crown entities.</t>
  </si>
  <si>
    <r>
      <t>Publishing clear and detailed disclosures is integral to building and maintaining the public's trust and confidence in the</t>
    </r>
    <r>
      <rPr>
        <sz val="11"/>
        <color rgb="FFFF0000"/>
        <rFont val="Arial"/>
        <family val="2"/>
      </rPr>
      <t xml:space="preserve"> </t>
    </r>
    <r>
      <rPr>
        <sz val="11"/>
        <rFont val="Arial"/>
        <family val="2"/>
      </rPr>
      <t>Public service.</t>
    </r>
  </si>
  <si>
    <t>What is covered?</t>
  </si>
  <si>
    <r>
      <t xml:space="preserve">Description
</t>
    </r>
    <r>
      <rPr>
        <sz val="10"/>
        <color theme="0"/>
        <rFont val="Arial"/>
        <family val="2"/>
      </rPr>
      <t>(e.g. event tickets, etc)</t>
    </r>
  </si>
  <si>
    <t>All expenses for items offered, accepted or declined by secretaries or chief executives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</si>
  <si>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</si>
  <si>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Secretary and chief executive expenses are not generally regarded as personal or commercially sensitive. Refer to the Ombudsman Guide to Chief Executive Expenses for guidance.</t>
  </si>
  <si>
    <t>Business or corporate expenses for the organisation that are met from the secretaries or chief executive's budget or paid by their credit card are excluded.</t>
  </si>
  <si>
    <t>Expense disclosures cover the full period of the report, and are completed by each secretary or chief executive, including in Acting roles - Complete a separate workbook for each.</t>
  </si>
  <si>
    <t>How does it work?</t>
  </si>
  <si>
    <t xml:space="preserve">Secretaries or chief executives disclose the expenses, gifts &amp; hospitality they have expended or been offered using this Excel workbook. </t>
  </si>
  <si>
    <t>Secretaries or chief executives formally approve completed Excel workbooks and an appropriate person reviews them (see guidance).</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</si>
  <si>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</si>
  <si>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</si>
  <si>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</si>
  <si>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</si>
  <si>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</si>
  <si>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r>
      <t xml:space="preserve">This tab contains a summary of the information presented: it includes a single place to update entity information, running totals of the different types of expenses and gifts/benefits, and records the </t>
    </r>
    <r>
      <rPr>
        <u/>
        <sz val="11"/>
        <rFont val="Arial"/>
        <family val="2"/>
      </rPr>
      <t>required</t>
    </r>
    <r>
      <rPr>
        <sz val="11"/>
        <rFont val="Arial"/>
        <family val="2"/>
      </rPr>
      <t xml:space="preserve"> checks and sign-offs </t>
    </r>
    <r>
      <rPr>
        <u/>
        <sz val="11"/>
        <rFont val="Arial"/>
        <family val="2"/>
      </rPr>
      <t>before publication</t>
    </r>
    <r>
      <rPr>
        <sz val="11"/>
        <rFont val="Arial"/>
        <family val="2"/>
      </rPr>
      <t>.</t>
    </r>
  </si>
  <si>
    <t>Travel</t>
  </si>
  <si>
    <t xml:space="preserve">All expenses incurred by secretaries or chief executives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</si>
  <si>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</si>
  <si>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secretary or chief executive to people external to Public Service agenices and statutory Crown entities. </t>
  </si>
  <si>
    <t>All other expenses</t>
  </si>
  <si>
    <t>All other expenses incurred by the secretary or chief executive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</si>
  <si>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</si>
  <si>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</si>
  <si>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offered, accepted or declined by the secretary or chief executive from people external to Public Service agencies and statutory Crown entities are disclosed. A brief explanation of what the secretary or chief executive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</si>
  <si>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</si>
  <si>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 such as a cultural gift).</t>
  </si>
  <si>
    <t>How to present information</t>
  </si>
  <si>
    <t>Please complete this Excel workbook for your Chief Executive's gifts, benefits and expenses.</t>
  </si>
  <si>
    <t>Complete separate tables for each category using the tabs provided in this Excel workbook: Travel, Hospitality, Gifts and Benefits, All other expenses.</t>
  </si>
  <si>
    <r>
      <t xml:space="preserve">Complete all fields. The header (organisation name, secretary or chief executive name and reporting period) will pre-populate once you enter it on the </t>
    </r>
    <r>
      <rPr>
        <u/>
        <sz val="11"/>
        <color theme="1"/>
        <rFont val="Arial"/>
        <family val="2"/>
      </rPr>
      <t>'Summary and sign-off' tab.</t>
    </r>
  </si>
  <si>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</si>
  <si>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</si>
  <si>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secretary or chief executive, including those in Acting roles.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</si>
  <si>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</si>
  <si>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</si>
  <si>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</si>
  <si>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</si>
  <si>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Secretary or Chief Executive’s expenses, gifts and hospitality as part of its commitment to transparency and accountability".</t>
  </si>
  <si>
    <t>Further assistance</t>
  </si>
  <si>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</si>
  <si>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</si>
  <si>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t>Secretary or Chief Executive Expenses, Gifts and Benefits Disclosure - summary &amp; sign-off*</t>
  </si>
  <si>
    <t>Organisation Name*</t>
  </si>
  <si>
    <t>Ministry for Women</t>
  </si>
  <si>
    <t>Secretary or Chief Executive**</t>
  </si>
  <si>
    <t>Kellie Coombes</t>
  </si>
  <si>
    <t>Disclosure period start***</t>
  </si>
  <si>
    <t>Disclosure period end***</t>
  </si>
  <si>
    <t>Agency totals check</t>
  </si>
  <si>
    <t>Secretary or Chief Executive approval****</t>
  </si>
  <si>
    <t>This disclosure has been approved by the Departmental Secretary or Chief Executive</t>
  </si>
  <si>
    <t>Other sign-off****</t>
  </si>
  <si>
    <t>Raj Narayan, Chief Financial Officer</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</si>
  <si>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</si>
  <si>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</si>
  <si>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</si>
  <si>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</si>
  <si>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</si>
  <si>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</si>
  <si>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</si>
  <si>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</si>
  <si>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</si>
  <si>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</si>
  <si>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</si>
  <si>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</si>
  <si>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</si>
  <si>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</si>
  <si>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</si>
  <si>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or Acting Departmental secretary or Chief Executive</t>
  </si>
  <si>
    <t>*** Update if a shorter or different period is covered</t>
  </si>
  <si>
    <t>**** This disclosure must be approved by the Departmental secretary or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</si>
  <si>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</si>
  <si>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</si>
  <si>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</si>
  <si>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</si>
  <si>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</si>
  <si>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</si>
  <si>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</si>
  <si>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</si>
  <si>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</si>
  <si>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</si>
  <si>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</si>
  <si>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not yet been approved by the Departmental Secretary or Chief Executive</t>
  </si>
  <si>
    <t>Type here who else has approved this disclosure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</si>
  <si>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</si>
  <si>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</si>
  <si>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</si>
  <si>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</si>
  <si>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</si>
  <si>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</si>
  <si>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</si>
  <si>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</si>
  <si>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</si>
  <si>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</si>
  <si>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</si>
  <si>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</si>
  <si>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</si>
  <si>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</si>
  <si>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</si>
  <si>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</si>
  <si>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</si>
  <si>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</si>
  <si>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</si>
  <si>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Public Service Secretary or Chief Executive Expense Disclosure</t>
  </si>
  <si>
    <t xml:space="preserve">Organisation Name </t>
  </si>
  <si>
    <t>Public Service Secretary or Chief Executive</t>
  </si>
  <si>
    <t>Disclosure period start</t>
  </si>
  <si>
    <t>Disclosure period end</t>
  </si>
  <si>
    <t>GST on costs</t>
  </si>
  <si>
    <t>International, domestic and local travel expenses</t>
  </si>
  <si>
    <t>All expenses incurred by Public Service secretary or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</si>
  <si>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</si>
  <si>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</si>
  <si>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</si>
  <si>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</si>
  <si>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</si>
  <si>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</si>
  <si>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7-18 October 2024</t>
  </si>
  <si>
    <t xml:space="preserve">International obligations: Head of Delegation for the United Nations Convention on the Elimination of All Forms of Discrimination Against Women examination, meetings with the Organisation for Economic Co-operation and Development, meetings with the Singaporean Public Service  </t>
  </si>
  <si>
    <t>Airfares ($10,293.75), accommodation ($6,973.23), transport ($198.60), meals ($1,164.59)</t>
  </si>
  <si>
    <t>Geneva, Switzerland; Paris, France; Singapore</t>
  </si>
  <si>
    <t>8-22 March 2025</t>
  </si>
  <si>
    <t>International obligations: Head of Delegation for the United Nations Commission on the Status of Women</t>
  </si>
  <si>
    <t>Airfares ($11,258.20), accommodation ($2,782.98), transport ($396.23), meals ($486.45)</t>
  </si>
  <si>
    <t>New York, USA</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</si>
  <si>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</si>
  <si>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</si>
  <si>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</si>
  <si>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Attendance at Women in Governance Conference &amp; Awards Event</t>
  </si>
  <si>
    <t>Airfares ($521.06), accommodation ($216.52), taxis ($172.04)</t>
  </si>
  <si>
    <t>Auckland</t>
  </si>
  <si>
    <t>26-27 September 2024</t>
  </si>
  <si>
    <t>Attendance at Global Women Event</t>
  </si>
  <si>
    <t>Airfares ($802.16), accommodation ($188.70), taxis ($257.23), event ticket ($217.39)</t>
  </si>
  <si>
    <t>Attendance at Champions for Change Summit</t>
  </si>
  <si>
    <t>Airfares ($268.74), taxis ($131.29)</t>
  </si>
  <si>
    <t>30 March - 4 April 2025</t>
  </si>
  <si>
    <t>Professional development: Institute of Directors course</t>
  </si>
  <si>
    <t>Airfares ($299.22), taxis ($112.78)</t>
  </si>
  <si>
    <t>Queenstown</t>
  </si>
  <si>
    <t>9 April 2025 - 10 April 2025</t>
  </si>
  <si>
    <t>Airfares ($668.08), accommodation ($226.60), taxi ($52.17)</t>
  </si>
  <si>
    <t>Attendance and presentation at Gender Pay Gap Roadshow</t>
  </si>
  <si>
    <t>Airfares ($536.69), taxis ($109.37)</t>
  </si>
  <si>
    <t>Nelson</t>
  </si>
  <si>
    <t>14-17 May 2025</t>
  </si>
  <si>
    <t xml:space="preserve">Attendance and presentation at Global Women Annual Hui, Rotorua </t>
  </si>
  <si>
    <t>Airfares ($866.74), accommodation ($574.44), taxis ($88.61), meals ($34.77)</t>
  </si>
  <si>
    <t>Rotorua</t>
  </si>
  <si>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</si>
  <si>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</si>
  <si>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</si>
  <si>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</si>
  <si>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Attending online harm toolkit launch</t>
  </si>
  <si>
    <t>Parking</t>
  </si>
  <si>
    <t>Wellington</t>
  </si>
  <si>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</si>
  <si>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</si>
  <si>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</si>
  <si>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</si>
  <si>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</si>
  <si>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</si>
  <si>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</si>
  <si>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</si>
  <si>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</si>
  <si>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Public Service secretary or chief executive in the context of their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</si>
  <si>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</si>
  <si>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</si>
  <si>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</si>
  <si>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8 - 14 March</t>
  </si>
  <si>
    <t xml:space="preserve">Chocolate (as gifts) for CSW delegations </t>
  </si>
  <si>
    <t xml:space="preserve">Gift </t>
  </si>
  <si>
    <t>New York</t>
  </si>
  <si>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</si>
  <si>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</si>
  <si>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</si>
  <si>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</si>
  <si>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</si>
  <si>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Public Service secretary or Chief Executive</t>
  </si>
  <si>
    <t>All Other Expenses</t>
  </si>
  <si>
    <t>All other expenditure incurred by the Public Service secretary or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</si>
  <si>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PSC)</t>
    </r>
  </si>
  <si>
    <r>
      <t xml:space="preserve">Type of expense
</t>
    </r>
    <r>
      <rPr>
        <sz val="10"/>
        <color theme="0"/>
        <rFont val="Arial"/>
        <family val="2"/>
      </rPr>
      <t>(e.g. phone and data costs, membership fees)</t>
    </r>
  </si>
  <si>
    <t>17 Sept 24, 30 Oct 24</t>
  </si>
  <si>
    <t>Professional development: coaching services</t>
  </si>
  <si>
    <t xml:space="preserve">Professional development </t>
  </si>
  <si>
    <t>30 March - 4 April 25</t>
  </si>
  <si>
    <t>Professional development: Institute of Directors Course</t>
  </si>
  <si>
    <t>Attendance at International Women's Day Breakfast Event</t>
  </si>
  <si>
    <t>Event</t>
  </si>
  <si>
    <t>1 July 24 - 30 June 25</t>
  </si>
  <si>
    <t xml:space="preserve">Annual phone and data usage </t>
  </si>
  <si>
    <t xml:space="preserve">Phone and data costs </t>
  </si>
  <si>
    <t xml:space="preserve">Professional development: subscription </t>
  </si>
  <si>
    <t>Membership</t>
  </si>
  <si>
    <t xml:space="preserve">Total other expenses </t>
  </si>
  <si>
    <t>Notes</t>
  </si>
  <si>
    <t>Public Service Secretary or 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</si>
  <si>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</si>
  <si>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</si>
  <si>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Public Service secretary or chief executive by people external to the Public Service.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</si>
  <si>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</si>
  <si>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</si>
  <si>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</si>
  <si>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</si>
  <si>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</si>
  <si>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The Chief Executive has not received any gifts above the value of $50</t>
  </si>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</sst>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8" formatCode="&quot;$&quot;#,##0.00;[Red]\-&quot;$&quot;#,##0.00"/>
    <numFmt numFmtId="164" formatCode="&quot;$&quot;#,##0.00_);[Red]\(&quot;$&quot;#,##0.00\)"/>
    <numFmt numFmtId="165" formatCode="_(&quot;$&quot;* #,##0.00_);_(&quot;$&quot;* \(#,##0.00\);_(&quot;$&quot;* &quot;-&quot;??_);_(@_)"/>
    <numFmt numFmtId="166" formatCode="&quot;$&quot;#,##0.00"/>
    <numFmt numFmtId="167" formatCode="[$-1409]d\ mmmm\ yyyy;@"/>
  </numFmts>
  <fonts count="42"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u/>
      <sz val="11"/>
      <name val="Arial"/>
      <family val="2"/>
    </font>
    <font>
      <b/>
      <sz val="11"/>
      <color rgb="FFFF0000"/>
      <name val="Arial"/>
      <family val="2"/>
    </font>
    <font>
      <b/>
      <sz val="14"/>
      <color theme="0"/>
      <name val="Arial"/>
      <family val="2"/>
    </font>
    <font>
      <u/>
      <sz val="11"/>
      <color theme="1"/>
      <name val="Arial"/>
      <family val="2"/>
    </font>
    <font>
      <sz val="11"/>
      <color rgb="FF000000"/>
      <name val="Calibri"/>
      <family val="2"/>
      <charset val="1"/>
    </font>
    <font>
      <sz val="11"/>
      <color rgb="FF000000"/>
      <name val="Calibri"/>
      <family val="2"/>
    </font>
    <font>
      <sz val="10"/>
      <color rgb="FF000000"/>
      <name val="Arial"/>
      <family val="2"/>
    </font>
  </fonts>
  <fills count="12">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
      <patternFill patternType="solid">
        <fgColor theme="0"/>
        <bgColor indexed="64"/>
      </patternFill>
    </fill>
  </fills>
  <borders count="9">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53">
    <xf numFmtId="0" fontId="0" fillId="0" borderId="0" xfId="0"/>
    <xf numFmtId="0" fontId="0" fillId="0" borderId="0" xfId="0" applyAlignment="1" applyProtection="1">
      <alignment wrapText="1"/>
      <protection locked="0"/>
    </xf>
    <xf numFmtId="0" fontId="0" fillId="0" borderId="0" xfId="0" applyProtection="1">
      <protection locked="0"/>
    </xf>
    <xf numFmtId="0" fontId="18" fillId="2" borderId="0" xfId="0" applyFont="1" applyFill="1" applyAlignment="1">
      <alignment vertical="center" wrapText="1" readingOrder="1"/>
    </xf>
    <xf numFmtId="0" fontId="0" fillId="5" borderId="0" xfId="0" applyFill="1" applyAlignment="1">
      <alignment wrapText="1"/>
    </xf>
    <xf numFmtId="0" fontId="18" fillId="0" borderId="0" xfId="0" applyFont="1" applyAlignment="1">
      <alignment vertical="center" wrapText="1" readingOrder="1"/>
    </xf>
    <xf numFmtId="0" fontId="17" fillId="0" borderId="0" xfId="0" applyFont="1" applyAlignment="1">
      <alignment vertical="center" wrapText="1" readingOrder="1"/>
    </xf>
    <xf numFmtId="0" fontId="21" fillId="0" borderId="0" xfId="0" applyFont="1" applyAlignment="1">
      <alignment vertical="center" wrapText="1" readingOrder="1"/>
    </xf>
    <xf numFmtId="0" fontId="21" fillId="0" borderId="3" xfId="0" applyFont="1" applyBorder="1" applyAlignment="1">
      <alignment vertical="center" wrapText="1" readingOrder="1"/>
    </xf>
    <xf numFmtId="0" fontId="30" fillId="0" borderId="3" xfId="0" applyFont="1" applyBorder="1" applyAlignment="1">
      <alignment horizontal="left" vertical="center" wrapText="1" indent="2" readingOrder="1"/>
    </xf>
    <xf numFmtId="0" fontId="0" fillId="4" borderId="0" xfId="0" applyFill="1"/>
    <xf numFmtId="0" fontId="0" fillId="5" borderId="0" xfId="0" applyFill="1"/>
    <xf numFmtId="0" fontId="4" fillId="6" borderId="0" xfId="0" applyFont="1" applyFill="1"/>
    <xf numFmtId="0" fontId="4" fillId="6" borderId="0" xfId="0" applyFont="1" applyFill="1" applyAlignment="1">
      <alignment wrapText="1"/>
    </xf>
    <xf numFmtId="0" fontId="26" fillId="0" borderId="0" xfId="0" applyFont="1"/>
    <xf numFmtId="166" fontId="25" fillId="0" borderId="0" xfId="0" applyNumberFormat="1" applyFont="1" applyAlignment="1">
      <alignment vertical="center" wrapText="1"/>
    </xf>
    <xf numFmtId="0" fontId="19" fillId="0" borderId="0" xfId="0" applyFont="1" applyAlignment="1">
      <alignment horizontal="center" vertical="center" wrapText="1"/>
    </xf>
    <xf numFmtId="0" fontId="0" fillId="0" borderId="0" xfId="0" applyAlignment="1">
      <alignment wrapText="1"/>
    </xf>
    <xf numFmtId="0" fontId="4" fillId="0" borderId="0" xfId="0" applyFont="1" applyAlignment="1">
      <alignment wrapText="1"/>
    </xf>
    <xf numFmtId="0" fontId="1" fillId="0" borderId="0" xfId="0" applyFont="1" applyAlignment="1">
      <alignment wrapText="1"/>
    </xf>
    <xf numFmtId="0" fontId="0" fillId="0" borderId="0" xfId="0" applyAlignment="1">
      <alignment vertical="center"/>
    </xf>
    <xf numFmtId="0" fontId="4" fillId="0" borderId="0" xfId="0" applyFont="1"/>
    <xf numFmtId="0" fontId="0" fillId="0" borderId="0" xfId="0" applyAlignment="1">
      <alignment horizontal="justify" vertical="center"/>
    </xf>
    <xf numFmtId="0" fontId="14" fillId="0" borderId="0" xfId="0" applyFont="1" applyAlignment="1">
      <alignment vertical="center" wrapText="1" readingOrder="1"/>
    </xf>
    <xf numFmtId="0" fontId="20" fillId="3" borderId="0" xfId="0" applyFont="1" applyFill="1" applyAlignment="1">
      <alignment vertical="center" wrapText="1"/>
    </xf>
    <xf numFmtId="0" fontId="0" fillId="0" borderId="0" xfId="0" applyAlignment="1">
      <alignment vertical="top"/>
    </xf>
    <xf numFmtId="0" fontId="0" fillId="0" borderId="0" xfId="0" applyAlignment="1">
      <alignment vertical="top" wrapText="1"/>
    </xf>
    <xf numFmtId="0" fontId="3" fillId="0" borderId="0" xfId="0" applyFont="1" applyAlignment="1">
      <alignment wrapText="1"/>
    </xf>
    <xf numFmtId="0" fontId="0" fillId="0" borderId="0" xfId="0" applyAlignment="1">
      <alignment vertical="center" wrapText="1"/>
    </xf>
    <xf numFmtId="0" fontId="2" fillId="0" borderId="0" xfId="0" applyFont="1" applyAlignment="1">
      <alignment wrapText="1"/>
    </xf>
    <xf numFmtId="0" fontId="1" fillId="0" borderId="0" xfId="0" applyFont="1" applyAlignment="1">
      <alignment vertical="center" wrapText="1"/>
    </xf>
    <xf numFmtId="0" fontId="19" fillId="3" borderId="0" xfId="0" applyFont="1" applyFill="1" applyAlignment="1">
      <alignment vertical="center" wrapText="1" readingOrder="1"/>
    </xf>
    <xf numFmtId="0" fontId="16" fillId="3" borderId="0" xfId="0" applyFont="1" applyFill="1"/>
    <xf numFmtId="1" fontId="21" fillId="0" borderId="5" xfId="0" applyNumberFormat="1" applyFont="1" applyBorder="1" applyAlignment="1">
      <alignment horizontal="center" vertical="center" wrapText="1"/>
    </xf>
    <xf numFmtId="0" fontId="15" fillId="0" borderId="0" xfId="0" applyFont="1" applyAlignment="1">
      <alignment vertical="center"/>
    </xf>
    <xf numFmtId="1" fontId="17" fillId="0" borderId="0" xfId="0" applyNumberFormat="1" applyFont="1" applyAlignment="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Alignment="1">
      <alignment vertical="center" wrapText="1"/>
    </xf>
    <xf numFmtId="0" fontId="0" fillId="5" borderId="0" xfId="0" applyFill="1" applyAlignment="1">
      <alignment horizontal="left" vertical="top"/>
    </xf>
    <xf numFmtId="0" fontId="18" fillId="2" borderId="0" xfId="0" applyFont="1" applyFill="1" applyAlignment="1">
      <alignment horizontal="center" vertical="center"/>
    </xf>
    <xf numFmtId="0" fontId="27" fillId="0" borderId="0" xfId="0" applyFont="1" applyAlignment="1">
      <alignment horizontal="center"/>
    </xf>
    <xf numFmtId="0" fontId="11" fillId="0" borderId="0" xfId="0" applyFont="1" applyAlignment="1">
      <alignment vertical="center"/>
    </xf>
    <xf numFmtId="0" fontId="19" fillId="2" borderId="0" xfId="0" applyFont="1" applyFill="1" applyAlignment="1">
      <alignment horizontal="justify" vertical="center"/>
    </xf>
    <xf numFmtId="0" fontId="7" fillId="0" borderId="0" xfId="0" applyFont="1" applyAlignment="1">
      <alignment vertical="center"/>
    </xf>
    <xf numFmtId="0" fontId="7" fillId="0" borderId="0" xfId="0" applyFont="1" applyAlignment="1">
      <alignment vertical="center" wrapText="1"/>
    </xf>
    <xf numFmtId="0" fontId="11" fillId="0" borderId="0" xfId="0" applyFont="1" applyAlignment="1">
      <alignment horizontal="justify" vertical="center"/>
    </xf>
    <xf numFmtId="0" fontId="7" fillId="0" borderId="0" xfId="0" applyFont="1" applyAlignment="1">
      <alignment horizontal="justify" vertical="center"/>
    </xf>
    <xf numFmtId="0" fontId="19" fillId="3" borderId="0" xfId="0" applyFont="1" applyFill="1" applyAlignment="1">
      <alignment horizontal="justify" vertical="center"/>
    </xf>
    <xf numFmtId="0" fontId="11" fillId="0" borderId="0" xfId="1" applyFont="1" applyAlignment="1" applyProtection="1">
      <alignment horizontal="justify" vertical="center"/>
    </xf>
    <xf numFmtId="0" fontId="11" fillId="0" borderId="0" xfId="0" applyFont="1" applyAlignment="1">
      <alignment horizontal="left" vertical="center" wrapText="1"/>
    </xf>
    <xf numFmtId="0" fontId="12" fillId="0" borderId="0" xfId="1" applyFont="1" applyAlignment="1" applyProtection="1">
      <alignment horizontal="justify" vertical="center"/>
    </xf>
    <xf numFmtId="0" fontId="11" fillId="0" borderId="0" xfId="0" applyFont="1" applyAlignment="1">
      <alignment horizontal="center" vertical="center"/>
    </xf>
    <xf numFmtId="0" fontId="19" fillId="3" borderId="0" xfId="0" applyFont="1" applyFill="1" applyAlignment="1">
      <alignment vertical="center" readingOrder="1"/>
    </xf>
    <xf numFmtId="0" fontId="32" fillId="0" borderId="0" xfId="0" applyFont="1"/>
    <xf numFmtId="166" fontId="19" fillId="8" borderId="0" xfId="0" applyNumberFormat="1" applyFont="1" applyFill="1" applyAlignment="1">
      <alignment horizontal="left" vertical="center" wrapText="1"/>
    </xf>
    <xf numFmtId="1" fontId="19" fillId="8" borderId="0" xfId="0" applyNumberFormat="1" applyFont="1" applyFill="1" applyAlignment="1">
      <alignment horizontal="center" vertical="center" wrapText="1"/>
    </xf>
    <xf numFmtId="164" fontId="0" fillId="0" borderId="0" xfId="0" applyNumberFormat="1" applyAlignment="1">
      <alignment wrapText="1"/>
    </xf>
    <xf numFmtId="164" fontId="19" fillId="3" borderId="0" xfId="0" applyNumberFormat="1" applyFont="1" applyFill="1" applyAlignment="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0" fillId="0" borderId="4" xfId="2" applyNumberFormat="1" applyFont="1" applyFill="1" applyBorder="1" applyAlignment="1" applyProtection="1">
      <alignment vertical="center" wrapText="1" readingOrder="1"/>
    </xf>
    <xf numFmtId="164" fontId="19" fillId="3" borderId="0" xfId="0" applyNumberFormat="1" applyFont="1" applyFill="1" applyAlignment="1">
      <alignment vertical="center" wrapText="1" readingOrder="1"/>
    </xf>
    <xf numFmtId="0" fontId="0" fillId="4" borderId="0" xfId="0" applyFill="1" applyAlignment="1">
      <alignment wrapText="1"/>
    </xf>
    <xf numFmtId="0" fontId="6" fillId="4" borderId="0" xfId="0" applyFont="1" applyFill="1" applyAlignment="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1" fillId="0" borderId="5" xfId="2" applyNumberFormat="1" applyFont="1" applyFill="1" applyBorder="1" applyAlignment="1" applyProtection="1">
      <alignment horizontal="center" vertical="center" wrapText="1" readingOrder="1"/>
    </xf>
    <xf numFmtId="0" fontId="20" fillId="0" borderId="0" xfId="0" applyFont="1" applyAlignment="1">
      <alignment horizontal="center" wrapText="1"/>
    </xf>
    <xf numFmtId="0" fontId="33" fillId="3" borderId="0" xfId="0" applyFont="1" applyFill="1" applyAlignment="1">
      <alignment horizontal="center" vertical="center" readingOrder="1"/>
    </xf>
    <xf numFmtId="0" fontId="20" fillId="3" borderId="0" xfId="0" applyFont="1" applyFill="1" applyAlignment="1">
      <alignment vertical="center"/>
    </xf>
    <xf numFmtId="164" fontId="20" fillId="3" borderId="0" xfId="0" applyNumberFormat="1" applyFont="1" applyFill="1" applyAlignment="1">
      <alignment vertical="center"/>
    </xf>
    <xf numFmtId="0" fontId="4" fillId="4" borderId="0" xfId="0" applyFont="1" applyFill="1" applyAlignment="1">
      <alignment wrapText="1"/>
    </xf>
    <xf numFmtId="0" fontId="4" fillId="5" borderId="0" xfId="0" applyFont="1" applyFill="1" applyAlignment="1">
      <alignment wrapText="1"/>
    </xf>
    <xf numFmtId="1" fontId="0" fillId="5" borderId="0" xfId="0" applyNumberFormat="1" applyFill="1" applyAlignment="1">
      <alignment horizontal="center"/>
    </xf>
    <xf numFmtId="0" fontId="0" fillId="5" borderId="0" xfId="0" applyFill="1" applyAlignment="1">
      <alignment horizontal="center"/>
    </xf>
    <xf numFmtId="1" fontId="0" fillId="4" borderId="0" xfId="0" applyNumberFormat="1" applyFill="1" applyAlignment="1">
      <alignment horizontal="center"/>
    </xf>
    <xf numFmtId="0" fontId="0" fillId="4" borderId="0" xfId="0" applyFill="1" applyAlignment="1">
      <alignment horizontal="center"/>
    </xf>
    <xf numFmtId="0" fontId="4" fillId="4" borderId="0" xfId="0" applyFont="1" applyFill="1"/>
    <xf numFmtId="2" fontId="0" fillId="4" borderId="0" xfId="0" applyNumberFormat="1" applyFill="1" applyAlignment="1">
      <alignment vertical="top"/>
    </xf>
    <xf numFmtId="0" fontId="0" fillId="4" borderId="0" xfId="0" applyFill="1" applyAlignment="1">
      <alignment horizontal="left" vertical="top" wrapText="1"/>
    </xf>
    <xf numFmtId="0" fontId="0" fillId="5" borderId="0" xfId="0" applyFill="1" applyAlignment="1">
      <alignment horizontal="left" vertical="top" wrapText="1"/>
    </xf>
    <xf numFmtId="0" fontId="4" fillId="5" borderId="0" xfId="0" applyFont="1" applyFill="1" applyAlignment="1">
      <alignment horizontal="center" vertical="top"/>
    </xf>
    <xf numFmtId="1" fontId="4" fillId="5" borderId="0" xfId="0" applyNumberFormat="1" applyFont="1" applyFill="1" applyAlignment="1">
      <alignment horizontal="center"/>
    </xf>
    <xf numFmtId="0" fontId="4" fillId="4" borderId="0" xfId="0" applyFont="1" applyFill="1" applyAlignment="1">
      <alignment horizontal="center" wrapText="1"/>
    </xf>
    <xf numFmtId="0" fontId="4" fillId="5" borderId="0" xfId="0" applyFont="1" applyFill="1" applyAlignment="1">
      <alignment horizontal="center" wrapText="1"/>
    </xf>
    <xf numFmtId="0" fontId="18" fillId="3" borderId="0" xfId="0" applyFont="1" applyFill="1" applyAlignment="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Alignment="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Alignment="1">
      <alignment wrapText="1"/>
    </xf>
    <xf numFmtId="0" fontId="16" fillId="0" borderId="0" xfId="0" applyFont="1"/>
    <xf numFmtId="167" fontId="15" fillId="9" borderId="3" xfId="0" applyNumberFormat="1" applyFont="1" applyFill="1" applyBorder="1" applyAlignment="1" applyProtection="1">
      <alignment vertical="center"/>
      <protection locked="0"/>
    </xf>
    <xf numFmtId="164" fontId="15" fillId="9" borderId="4" xfId="0" applyNumberFormat="1" applyFont="1" applyFill="1" applyBorder="1" applyAlignment="1" applyProtection="1">
      <alignment vertical="center" wrapText="1"/>
      <protection locked="0"/>
    </xf>
    <xf numFmtId="167" fontId="15" fillId="9" borderId="3" xfId="0" applyNumberFormat="1" applyFont="1" applyFill="1" applyBorder="1" applyAlignment="1" applyProtection="1">
      <alignment vertical="center" wrapText="1"/>
      <protection locked="0"/>
    </xf>
    <xf numFmtId="0" fontId="0" fillId="9" borderId="4" xfId="0" applyFill="1" applyBorder="1" applyAlignment="1" applyProtection="1">
      <alignment vertical="center" wrapText="1"/>
      <protection locked="0"/>
    </xf>
    <xf numFmtId="0" fontId="0" fillId="9" borderId="5" xfId="0" applyFill="1" applyBorder="1" applyAlignment="1" applyProtection="1">
      <alignment vertical="center" wrapText="1"/>
      <protection locked="0"/>
    </xf>
    <xf numFmtId="0" fontId="15" fillId="9" borderId="4" xfId="0" applyFont="1" applyFill="1" applyBorder="1" applyAlignment="1" applyProtection="1">
      <alignment horizontal="left" vertical="center" wrapText="1"/>
      <protection locked="0"/>
    </xf>
    <xf numFmtId="164" fontId="15" fillId="9" borderId="4" xfId="0" applyNumberFormat="1" applyFont="1" applyFill="1" applyBorder="1" applyAlignment="1" applyProtection="1">
      <alignment horizontal="righ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Alignment="1">
      <alignment horizontal="left" vertical="center" wrapText="1"/>
    </xf>
    <xf numFmtId="0" fontId="19" fillId="3" borderId="0" xfId="0" applyFont="1" applyFill="1" applyAlignment="1">
      <alignment horizontal="left" vertical="center" readingOrder="1"/>
    </xf>
    <xf numFmtId="166" fontId="19" fillId="3" borderId="0" xfId="0" applyNumberFormat="1" applyFont="1" applyFill="1" applyAlignment="1">
      <alignment horizontal="left" vertical="center" wrapText="1"/>
    </xf>
    <xf numFmtId="1" fontId="19" fillId="3" borderId="0" xfId="0" applyNumberFormat="1" applyFont="1" applyFill="1" applyAlignment="1">
      <alignment horizontal="center" vertical="center" wrapText="1"/>
    </xf>
    <xf numFmtId="166" fontId="33" fillId="3" borderId="0" xfId="0" applyNumberFormat="1" applyFont="1" applyFill="1" applyAlignment="1">
      <alignment horizontal="center"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0" fontId="33" fillId="3" borderId="0" xfId="0" applyFont="1" applyFill="1" applyAlignment="1">
      <alignment horizontal="center" vertical="center" wrapText="1"/>
    </xf>
    <xf numFmtId="0" fontId="36" fillId="10" borderId="7" xfId="0" applyFont="1" applyFill="1" applyBorder="1" applyAlignment="1">
      <alignment horizontal="center" vertical="center" wrapText="1"/>
    </xf>
    <xf numFmtId="0" fontId="12" fillId="11" borderId="0" xfId="1" applyFont="1" applyFill="1" applyAlignment="1" applyProtection="1">
      <alignment horizontal="justify" vertical="center"/>
    </xf>
    <xf numFmtId="0" fontId="27" fillId="0" borderId="0" xfId="0" applyFont="1" applyAlignment="1">
      <alignment horizontal="left"/>
    </xf>
    <xf numFmtId="0" fontId="0" fillId="0" borderId="0" xfId="0" applyAlignment="1">
      <alignment horizontal="left"/>
    </xf>
    <xf numFmtId="0" fontId="10" fillId="0" borderId="0" xfId="1" applyFill="1" applyAlignment="1">
      <alignment wrapText="1"/>
    </xf>
    <xf numFmtId="0" fontId="15" fillId="0" borderId="0" xfId="0" applyFont="1" applyAlignment="1">
      <alignment horizontal="left"/>
    </xf>
    <xf numFmtId="167" fontId="15" fillId="10" borderId="3" xfId="0" applyNumberFormat="1" applyFont="1" applyFill="1" applyBorder="1" applyAlignment="1" applyProtection="1">
      <alignment horizontal="right" vertical="center"/>
      <protection locked="0"/>
    </xf>
    <xf numFmtId="167" fontId="41" fillId="10" borderId="3" xfId="0" applyNumberFormat="1" applyFont="1" applyFill="1" applyBorder="1" applyAlignment="1" applyProtection="1">
      <alignment horizontal="right" vertical="center"/>
      <protection locked="0"/>
    </xf>
    <xf numFmtId="14" fontId="40" fillId="10" borderId="8" xfId="0" applyNumberFormat="1" applyFont="1" applyFill="1" applyBorder="1" applyProtection="1">
      <protection locked="0"/>
    </xf>
    <xf numFmtId="0" fontId="39" fillId="10" borderId="8" xfId="0" applyFont="1" applyFill="1" applyBorder="1" applyAlignment="1" applyProtection="1">
      <alignment wrapText="1"/>
      <protection locked="0"/>
    </xf>
    <xf numFmtId="0" fontId="15" fillId="10" borderId="8" xfId="0" applyFont="1" applyFill="1" applyBorder="1" applyAlignment="1" applyProtection="1">
      <alignment horizontal="left" vertical="center" wrapText="1"/>
      <protection locked="0"/>
    </xf>
    <xf numFmtId="0" fontId="40" fillId="10" borderId="8" xfId="0" applyFont="1" applyFill="1" applyBorder="1" applyAlignment="1" applyProtection="1">
      <alignment wrapText="1"/>
      <protection locked="0"/>
    </xf>
    <xf numFmtId="0" fontId="40" fillId="10" borderId="8" xfId="0" applyFont="1" applyFill="1" applyBorder="1" applyProtection="1">
      <protection locked="0"/>
    </xf>
    <xf numFmtId="6" fontId="40" fillId="10" borderId="8" xfId="0" applyNumberFormat="1" applyFont="1" applyFill="1" applyBorder="1" applyAlignment="1" applyProtection="1">
      <alignment horizontal="left"/>
      <protection locked="0"/>
    </xf>
    <xf numFmtId="8" fontId="0" fillId="10" borderId="4" xfId="0" applyNumberFormat="1" applyFill="1" applyBorder="1" applyAlignment="1" applyProtection="1">
      <alignment vertical="center" wrapText="1"/>
      <protection locked="0"/>
    </xf>
    <xf numFmtId="0" fontId="15" fillId="0" borderId="0" xfId="0" applyFont="1" applyAlignment="1">
      <alignment horizontal="center" vertical="center" wrapText="1" readingOrder="1"/>
    </xf>
    <xf numFmtId="0" fontId="14" fillId="10" borderId="2" xfId="0" applyFont="1" applyFill="1" applyBorder="1" applyAlignment="1" applyProtection="1">
      <alignment horizontal="left" vertical="center" wrapText="1" readingOrder="1"/>
      <protection locked="0"/>
    </xf>
    <xf numFmtId="0" fontId="13" fillId="0" borderId="6" xfId="0" applyFont="1" applyBorder="1" applyAlignment="1">
      <alignment horizontal="left" vertical="center"/>
    </xf>
    <xf numFmtId="0" fontId="37" fillId="2" borderId="0" xfId="0" applyFont="1" applyFill="1" applyAlignment="1">
      <alignment horizontal="center" vertical="center"/>
    </xf>
    <xf numFmtId="0" fontId="34" fillId="10" borderId="2" xfId="0" applyFont="1" applyFill="1" applyBorder="1" applyAlignment="1" applyProtection="1">
      <alignment horizontal="left" vertical="center" wrapText="1" readingOrder="1"/>
      <protection locked="0"/>
    </xf>
    <xf numFmtId="167" fontId="34" fillId="10"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lignment horizontal="left" vertical="center" wrapText="1" readingOrder="1"/>
    </xf>
    <xf numFmtId="0" fontId="33" fillId="3" borderId="0" xfId="0" applyFont="1" applyFill="1" applyAlignment="1">
      <alignment horizontal="center" vertical="center" wrapText="1"/>
    </xf>
    <xf numFmtId="0" fontId="22" fillId="2" borderId="0" xfId="0" applyFont="1" applyFill="1" applyAlignment="1">
      <alignment horizontal="center" vertical="center"/>
    </xf>
    <xf numFmtId="0" fontId="18" fillId="3" borderId="0" xfId="0" applyFont="1" applyFill="1" applyAlignment="1">
      <alignment horizontal="center" vertical="center" wrapText="1" readingOrder="1"/>
    </xf>
    <xf numFmtId="0" fontId="3" fillId="0" borderId="1" xfId="0" applyFont="1" applyBorder="1" applyAlignment="1">
      <alignment horizontal="center" vertical="center" wrapText="1" readingOrder="1"/>
    </xf>
    <xf numFmtId="0" fontId="3" fillId="0" borderId="0" xfId="0" applyFont="1" applyAlignment="1">
      <alignment horizontal="center" vertical="center" wrapText="1" readingOrder="1"/>
    </xf>
    <xf numFmtId="0" fontId="5" fillId="0" borderId="1" xfId="0" applyFont="1" applyBorder="1" applyAlignment="1">
      <alignment horizontal="center" vertical="center" wrapText="1" readingOrder="1"/>
    </xf>
    <xf numFmtId="0" fontId="5" fillId="0" borderId="0" xfId="0" applyFont="1" applyAlignment="1">
      <alignment horizontal="center" vertical="center" wrapText="1" readingOrder="1"/>
    </xf>
    <xf numFmtId="0" fontId="20" fillId="3" borderId="0" xfId="0" applyFont="1" applyFill="1" applyAlignment="1">
      <alignment horizontal="center" vertical="center" wrapText="1" readingOrder="1"/>
    </xf>
    <xf numFmtId="0" fontId="5" fillId="0" borderId="0" xfId="0" applyFont="1" applyAlignment="1">
      <alignment horizontal="center" vertical="center" wrapText="1"/>
    </xf>
    <xf numFmtId="0" fontId="6" fillId="0" borderId="0" xfId="0" applyFont="1" applyAlignment="1">
      <alignment horizontal="center" vertical="center" wrapText="1"/>
    </xf>
    <xf numFmtId="0" fontId="3" fillId="0" borderId="0" xfId="0" applyFont="1" applyAlignment="1">
      <alignment horizontal="center" vertical="center" wrapText="1"/>
    </xf>
    <xf numFmtId="0" fontId="13"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data.govt.nz/toolkit/how-do-i-add-or-update-our-chief-executive-expenses/" TargetMode="External"/><Relationship Id="rId2" Type="http://schemas.openxmlformats.org/officeDocument/2006/relationships/hyperlink" Target="mailto:info@data.govt.nz" TargetMode="External"/><Relationship Id="rId1" Type="http://schemas.openxmlformats.org/officeDocument/2006/relationships/hyperlink" Target="https://www.data.govt.nz/toolkit/how-do-i-add-or-update-our-chief-executive-expenses/" TargetMode="External"/><Relationship Id="rId5" Type="http://schemas.openxmlformats.org/officeDocument/2006/relationships/printerSettings" Target="../printerSettings/printerSettings1.bin"/><Relationship Id="rId4" Type="http://schemas.openxmlformats.org/officeDocument/2006/relationships/hyperlink" Target="https://www.publicservice.govt.nz/assets/DirectoryFile/Chief-executive-gifts-benefits-and-expenses-disclosures-A-guide-for-agency-staff.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4"/>
  <sheetViews>
    <sheetView tabSelected="1" zoomScale="69" zoomScaleNormal="70" workbookViewId="0">
      <selection activeCell="A41" sqref="A41"/>
    </sheetView>
  </sheetViews>
  <sheetFormatPr defaultColWidth="0" defaultRowHeight="14" zeroHeight="1" x14ac:dyDescent="0.3"/>
  <cols>
    <col min="1" max="1" width="219.1796875" style="41" customWidth="1"/>
    <col min="2" max="2" width="33.1796875" style="40" customWidth="1"/>
    <col min="3" max="16384" width="8.81640625" hidden="1"/>
  </cols>
  <sheetData>
    <row r="1" spans="1:2" ht="23.25" customHeight="1" x14ac:dyDescent="0.3">
      <c r="A1" s="39" t="s">
        <v>0</v>
      </c>
    </row>
    <row r="2" spans="1:2" s="120" customFormat="1" ht="23.25" customHeight="1" x14ac:dyDescent="0.3">
      <c r="A2" s="122" t="s">
        <v>1</v>
      </c>
      <c r="B2" s="119"/>
    </row>
    <row r="3" spans="1:2" ht="33" customHeight="1" x14ac:dyDescent="0.3">
      <c r="A3" s="121" t="s">
        <v>2</v>
      </c>
    </row>
    <row r="4" spans="1:2" ht="23.25" customHeight="1" x14ac:dyDescent="0.3">
      <c r="A4" s="117" t="s">
        <v>3</v>
      </c>
    </row>
    <row r="5" spans="1:2" ht="23.25" customHeight="1" x14ac:dyDescent="0.3">
      <c r="A5" s="42" t="s">
        <v>4</v>
      </c>
    </row>
    <row r="6" spans="1:2" ht="17.25" customHeight="1" x14ac:dyDescent="0.3">
      <c r="A6" s="43" t="s">
        <v>5</v>
      </c>
    </row>
    <row r="7" spans="1:2" ht="17.25" customHeight="1" x14ac:dyDescent="0.3">
      <c r="A7" s="43" t="s">
        <v>6</v>
      </c>
    </row>
    <row r="8" spans="1:2" ht="23.25" customHeight="1" x14ac:dyDescent="0.25">
      <c r="A8" s="42" t="s">
        <v>7</v>
      </c>
      <c r="B8" s="68" t="s">
        <v>8</v>
      </c>
    </row>
    <row r="9" spans="1:2" ht="17.25" customHeight="1" x14ac:dyDescent="0.3">
      <c r="A9" s="44" t="s">
        <v>9</v>
      </c>
    </row>
    <row r="10" spans="1:2" ht="17.25" customHeight="1" x14ac:dyDescent="0.3">
      <c r="A10" s="43" t="s">
        <v>10</v>
      </c>
    </row>
    <row r="11" spans="1:2" ht="17.25" customHeight="1" x14ac:dyDescent="0.3">
      <c r="A11" s="43" t="s">
        <v>11</v>
      </c>
    </row>
    <row r="12" spans="1:2" ht="17.25" customHeight="1" x14ac:dyDescent="0.3">
      <c r="A12" s="45" t="s">
        <v>12</v>
      </c>
    </row>
    <row r="13" spans="1:2" ht="17.25" customHeight="1" x14ac:dyDescent="0.3">
      <c r="A13" s="43" t="s">
        <v>13</v>
      </c>
    </row>
    <row r="14" spans="1:2" ht="23.25" customHeight="1" x14ac:dyDescent="0.3">
      <c r="A14" s="42" t="s">
        <v>14</v>
      </c>
    </row>
    <row r="15" spans="1:2" ht="17.25" customHeight="1" x14ac:dyDescent="0.3">
      <c r="A15" s="45" t="s">
        <v>15</v>
      </c>
    </row>
    <row r="16" spans="1:2" ht="17.25" customHeight="1" x14ac:dyDescent="0.3">
      <c r="A16" s="45" t="s">
        <v>16</v>
      </c>
    </row>
    <row r="17" spans="1:1" ht="17.25" customHeight="1" x14ac:dyDescent="0.3">
      <c r="A17" s="64" t="s">
        <v>17</v>
      </c>
    </row>
    <row r="18" spans="1:1" ht="23.25" customHeight="1" x14ac:dyDescent="0.3">
      <c r="A18" s="42" t="s">
        <v>18</v>
      </c>
    </row>
    <row r="19" spans="1:1" ht="17.25" customHeight="1" x14ac:dyDescent="0.3">
      <c r="A19" s="46" t="s">
        <v>19</v>
      </c>
    </row>
    <row r="20" spans="1:1" ht="23.25" customHeight="1" x14ac:dyDescent="0.3">
      <c r="A20" s="42" t="s">
        <v>20</v>
      </c>
    </row>
    <row r="21" spans="1:1" ht="17.25" customHeight="1" x14ac:dyDescent="0.3">
      <c r="A21" s="47" t="s">
        <v>21</v>
      </c>
    </row>
    <row r="22" spans="1:1" ht="32.25" customHeight="1" x14ac:dyDescent="0.3">
      <c r="A22" s="45" t="s">
        <v>22</v>
      </c>
    </row>
    <row r="23" spans="1:1" ht="17.25" customHeight="1" x14ac:dyDescent="0.3">
      <c r="A23" s="47" t="s">
        <v>23</v>
      </c>
    </row>
    <row r="24" spans="1:1" ht="32.25" customHeight="1" x14ac:dyDescent="0.3">
      <c r="A24" s="45" t="s">
        <v>24</v>
      </c>
    </row>
    <row r="25" spans="1:1" ht="17.25" customHeight="1" x14ac:dyDescent="0.3">
      <c r="A25" s="47" t="s">
        <v>25</v>
      </c>
    </row>
    <row r="26" spans="1:1" ht="17.25" customHeight="1" x14ac:dyDescent="0.3">
      <c r="A26" s="45" t="s">
        <v>26</v>
      </c>
    </row>
    <row r="27" spans="1:1" ht="17.25" customHeight="1" x14ac:dyDescent="0.3">
      <c r="A27" s="47" t="s">
        <v>27</v>
      </c>
    </row>
    <row r="28" spans="1:1" ht="32.25" customHeight="1" x14ac:dyDescent="0.3">
      <c r="A28" s="45" t="s">
        <v>28</v>
      </c>
    </row>
    <row r="29" spans="1:1" ht="32.25" customHeight="1" x14ac:dyDescent="0.3">
      <c r="A29" s="44" t="s">
        <v>29</v>
      </c>
    </row>
    <row r="30" spans="1:1" ht="17.25" customHeight="1" x14ac:dyDescent="0.3">
      <c r="A30" s="47" t="s">
        <v>30</v>
      </c>
    </row>
    <row r="31" spans="1:1" ht="32.25" customHeight="1" x14ac:dyDescent="0.3">
      <c r="A31" s="45" t="s">
        <v>31</v>
      </c>
    </row>
    <row r="32" spans="1:1" ht="32.25" customHeight="1" x14ac:dyDescent="0.3">
      <c r="A32" s="45" t="s">
        <v>32</v>
      </c>
    </row>
    <row r="33" spans="1:1" ht="32.25" customHeight="1" x14ac:dyDescent="0.3">
      <c r="A33" s="45" t="s">
        <v>33</v>
      </c>
    </row>
    <row r="34" spans="1:1" ht="22.5" customHeight="1" x14ac:dyDescent="0.3">
      <c r="A34" s="42" t="s">
        <v>34</v>
      </c>
    </row>
    <row r="35" spans="1:1" ht="17.25" customHeight="1" x14ac:dyDescent="0.3">
      <c r="A35" s="48" t="s">
        <v>35</v>
      </c>
    </row>
    <row r="36" spans="1:1" ht="17.25" customHeight="1" x14ac:dyDescent="0.3">
      <c r="A36" s="48" t="s">
        <v>36</v>
      </c>
    </row>
    <row r="37" spans="1:1" ht="17.25" customHeight="1" x14ac:dyDescent="0.3">
      <c r="A37" s="46" t="s">
        <v>37</v>
      </c>
    </row>
    <row r="38" spans="1:1" ht="32.25" customHeight="1" x14ac:dyDescent="0.3">
      <c r="A38" s="46" t="s">
        <v>38</v>
      </c>
    </row>
    <row r="39" spans="1:1" ht="32.25" customHeight="1" x14ac:dyDescent="0.3">
      <c r="A39" s="46" t="s">
        <v>39</v>
      </c>
    </row>
    <row r="40" spans="1:1" ht="17.25" customHeight="1" x14ac:dyDescent="0.3">
      <c r="A40" s="49" t="s">
        <v>40</v>
      </c>
    </row>
    <row r="41" spans="1:1" ht="32.25" customHeight="1" x14ac:dyDescent="0.3">
      <c r="A41" s="45" t="s">
        <v>41</v>
      </c>
    </row>
    <row r="42" spans="1:1" ht="32.25" customHeight="1" x14ac:dyDescent="0.3">
      <c r="A42" s="45" t="s">
        <v>42</v>
      </c>
    </row>
    <row r="43" spans="1:1" ht="32.25" customHeight="1" x14ac:dyDescent="0.3">
      <c r="A43" s="46" t="s">
        <v>43</v>
      </c>
    </row>
    <row r="44" spans="1:1" ht="17.25" customHeight="1" x14ac:dyDescent="0.3">
      <c r="A44" s="46" t="s">
        <v>44</v>
      </c>
    </row>
    <row r="45" spans="1:1" x14ac:dyDescent="0.3">
      <c r="A45" s="46" t="s">
        <v>45</v>
      </c>
    </row>
    <row r="46" spans="1:1" ht="22.5" customHeight="1" x14ac:dyDescent="0.3">
      <c r="A46" s="42" t="s">
        <v>46</v>
      </c>
    </row>
    <row r="47" spans="1:1" ht="17.25" customHeight="1" x14ac:dyDescent="0.3">
      <c r="A47" s="50" t="s">
        <v>47</v>
      </c>
    </row>
    <row r="48" spans="1:1" ht="17.25" customHeight="1" x14ac:dyDescent="0.3">
      <c r="A48" s="64" t="s">
        <v>48</v>
      </c>
    </row>
    <row r="49" spans="1:1" ht="17.25" customHeight="1" x14ac:dyDescent="0.3">
      <c r="A49" s="118"/>
    </row>
    <row r="50" spans="1:1" x14ac:dyDescent="0.3"/>
    <row r="52" spans="1:1" hidden="1" x14ac:dyDescent="0.3">
      <c r="A52" s="51"/>
    </row>
    <row r="53" spans="1:1" x14ac:dyDescent="0.3"/>
    <row r="54" spans="1:1" x14ac:dyDescent="0.3"/>
    <row r="55" spans="1:1" x14ac:dyDescent="0.3"/>
    <row r="56" spans="1:1" x14ac:dyDescent="0.3"/>
    <row r="57" spans="1:1" x14ac:dyDescent="0.3"/>
    <row r="58" spans="1:1" x14ac:dyDescent="0.3"/>
    <row r="59" spans="1:1" x14ac:dyDescent="0.3"/>
    <row r="60" spans="1:1" x14ac:dyDescent="0.3"/>
    <row r="61" spans="1:1" x14ac:dyDescent="0.3"/>
    <row r="62" spans="1:1" x14ac:dyDescent="0.3"/>
    <row r="63" spans="1:1" x14ac:dyDescent="0.3"/>
    <row r="64" spans="1:1" x14ac:dyDescent="0.3"/>
  </sheetData>
  <hyperlinks>
    <hyperlink ref="A17" r:id="rId1" xr:uid="{00000000-0004-0000-0000-000000000000}"/>
    <hyperlink ref="A47" r:id="rId2" display="mailto:info@data.govt.nz" xr:uid="{00000000-0004-0000-0000-000003000000}"/>
    <hyperlink ref="A48" r:id="rId3" display="They are posted on agency websites and linked to www.data.govt.nz. See: https://www.data.govt.nz/toolkit/how-do-i-add-or-update-our-chief-executive-expenses/" xr:uid="{00000000-0004-0000-0000-000007000000}"/>
    <hyperlink ref="A3" r:id="rId4" xr:uid="{B23B42EF-7CFC-4001-A1DA-9AAF1123E7DE}"/>
  </hyperlinks>
  <pageMargins left="0.70866141732283472" right="0.70866141732283472" top="0.74803149606299213" bottom="0.74803149606299213" header="0.31496062992125984" footer="0.31496062992125984"/>
  <pageSetup paperSize="8" orientation="landscape" r:id="rId5"/>
  <headerFooter>
    <oddFooter>&amp;LCE Expense Disclosure Workbook 2018&amp;RWorksheet - Guidance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zoomScaleNormal="100" workbookViewId="0">
      <selection activeCell="E17" sqref="E17"/>
    </sheetView>
  </sheetViews>
  <sheetFormatPr defaultColWidth="0" defaultRowHeight="12.5" zeroHeight="1" x14ac:dyDescent="0.25"/>
  <cols>
    <col min="1" max="1" width="35.81640625" customWidth="1"/>
    <col min="2" max="2" width="21.54296875" customWidth="1"/>
    <col min="3" max="3" width="33.54296875" customWidth="1"/>
    <col min="4" max="4" width="4.453125" customWidth="1"/>
    <col min="5" max="5" width="29" customWidth="1"/>
    <col min="6" max="6" width="19" customWidth="1"/>
    <col min="7" max="7" width="42" customWidth="1"/>
    <col min="8" max="11" width="9.1796875" hidden="1" customWidth="1"/>
    <col min="12" max="16384" width="9.1796875" hidden="1"/>
  </cols>
  <sheetData>
    <row r="1" spans="1:11" ht="26.25" customHeight="1" x14ac:dyDescent="0.25">
      <c r="A1" s="135" t="s">
        <v>49</v>
      </c>
      <c r="B1" s="135"/>
      <c r="C1" s="135"/>
      <c r="D1" s="135"/>
      <c r="E1" s="135"/>
      <c r="F1" s="135"/>
      <c r="G1" s="17"/>
      <c r="H1" s="17"/>
      <c r="I1" s="17"/>
      <c r="J1" s="17"/>
      <c r="K1" s="17"/>
    </row>
    <row r="2" spans="1:11" ht="21" customHeight="1" x14ac:dyDescent="0.25">
      <c r="A2" s="3" t="s">
        <v>50</v>
      </c>
      <c r="B2" s="136" t="s">
        <v>51</v>
      </c>
      <c r="C2" s="136"/>
      <c r="D2" s="136"/>
      <c r="E2" s="136"/>
      <c r="F2" s="136"/>
      <c r="G2" s="17"/>
      <c r="H2" s="17"/>
      <c r="I2" s="17"/>
      <c r="J2" s="17"/>
      <c r="K2" s="17"/>
    </row>
    <row r="3" spans="1:11" ht="15.5" x14ac:dyDescent="0.25">
      <c r="A3" s="3" t="s">
        <v>52</v>
      </c>
      <c r="B3" s="136" t="s">
        <v>53</v>
      </c>
      <c r="C3" s="136"/>
      <c r="D3" s="136"/>
      <c r="E3" s="136"/>
      <c r="F3" s="136"/>
      <c r="G3" s="17"/>
      <c r="H3" s="17"/>
      <c r="I3" s="17"/>
      <c r="J3" s="17"/>
      <c r="K3" s="17"/>
    </row>
    <row r="4" spans="1:11" ht="21" customHeight="1" x14ac:dyDescent="0.25">
      <c r="A4" s="3" t="s">
        <v>54</v>
      </c>
      <c r="B4" s="137">
        <v>45474</v>
      </c>
      <c r="C4" s="137"/>
      <c r="D4" s="137"/>
      <c r="E4" s="137"/>
      <c r="F4" s="137"/>
      <c r="G4" s="17"/>
      <c r="H4" s="17"/>
      <c r="I4" s="17"/>
      <c r="J4" s="17"/>
      <c r="K4" s="17"/>
    </row>
    <row r="5" spans="1:11" ht="21" customHeight="1" x14ac:dyDescent="0.25">
      <c r="A5" s="3" t="s">
        <v>55</v>
      </c>
      <c r="B5" s="137">
        <v>45838</v>
      </c>
      <c r="C5" s="137"/>
      <c r="D5" s="137"/>
      <c r="E5" s="137"/>
      <c r="F5" s="137"/>
      <c r="G5" s="17"/>
      <c r="H5" s="17"/>
      <c r="I5" s="17"/>
      <c r="J5" s="17"/>
      <c r="K5" s="17"/>
    </row>
    <row r="6" spans="1:11" ht="21" customHeight="1" x14ac:dyDescent="0.25">
      <c r="A6" s="3" t="s">
        <v>56</v>
      </c>
      <c r="B6" s="134" t="str">
        <f>IF(AND(Travel!B7&lt;&gt;A30,Hospitality!B7&lt;&gt;A30,'All other expenses'!B7&lt;&gt;A30,'Gifts and benefits'!B7&lt;&gt;A30),A31,IF(AND(Travel!B7=A30,Hospitality!B7=A30,'All other expenses'!B7=A30,'Gifts and benefits'!B7=A30),A33,A32))</f>
        <v>Data and totals checked on all sheets</v>
      </c>
      <c r="C6" s="134"/>
      <c r="D6" s="134"/>
      <c r="E6" s="134"/>
      <c r="F6" s="134"/>
      <c r="G6" s="23"/>
      <c r="H6" s="17"/>
      <c r="I6" s="17"/>
      <c r="J6" s="17"/>
      <c r="K6" s="17"/>
    </row>
    <row r="7" spans="1:11" ht="31" x14ac:dyDescent="0.25">
      <c r="A7" s="3" t="s">
        <v>57</v>
      </c>
      <c r="B7" s="133" t="s">
        <v>58</v>
      </c>
      <c r="C7" s="133"/>
      <c r="D7" s="133"/>
      <c r="E7" s="133"/>
      <c r="F7" s="133"/>
      <c r="G7" s="23"/>
      <c r="H7" s="17"/>
      <c r="I7" s="17"/>
      <c r="J7" s="17"/>
      <c r="K7" s="17"/>
    </row>
    <row r="8" spans="1:11" ht="25.5" customHeight="1" x14ac:dyDescent="0.25">
      <c r="A8" s="3" t="s">
        <v>59</v>
      </c>
      <c r="B8" s="133" t="s">
        <v>60</v>
      </c>
      <c r="C8" s="133"/>
      <c r="D8" s="133"/>
      <c r="E8" s="133"/>
      <c r="F8" s="133"/>
      <c r="G8" s="23"/>
      <c r="H8" s="17"/>
      <c r="I8" s="17"/>
      <c r="J8" s="17"/>
      <c r="K8" s="17"/>
    </row>
    <row r="9" spans="1:11" ht="66.75" customHeight="1" x14ac:dyDescent="0.25">
      <c r="A9" s="132" t="s">
        <v>61</v>
      </c>
      <c r="B9" s="132"/>
      <c r="C9" s="132"/>
      <c r="D9" s="132"/>
      <c r="E9" s="132"/>
      <c r="F9" s="132"/>
      <c r="G9" s="23"/>
      <c r="H9" s="17"/>
      <c r="I9" s="17"/>
      <c r="J9" s="17"/>
      <c r="K9" s="17"/>
    </row>
    <row r="10" spans="1:11" s="92" customFormat="1" ht="36" customHeight="1" x14ac:dyDescent="0.3">
      <c r="A10" s="86" t="s">
        <v>62</v>
      </c>
      <c r="B10" s="87" t="s">
        <v>63</v>
      </c>
      <c r="C10" s="87" t="s">
        <v>64</v>
      </c>
      <c r="D10" s="88"/>
      <c r="E10" s="89" t="s">
        <v>30</v>
      </c>
      <c r="F10" s="90" t="s">
        <v>65</v>
      </c>
      <c r="G10" s="91"/>
      <c r="H10" s="91"/>
      <c r="I10" s="91"/>
      <c r="J10" s="91"/>
      <c r="K10" s="91"/>
    </row>
    <row r="11" spans="1:11" ht="27.75" customHeight="1" x14ac:dyDescent="0.35">
      <c r="A11" s="8" t="s">
        <v>66</v>
      </c>
      <c r="B11" s="58">
        <f>B15+B16+B17</f>
        <v>39925.24</v>
      </c>
      <c r="C11" s="65" t="str">
        <f>IF(Travel!B6="",A34,Travel!B6)</f>
        <v>Figures exclude GST</v>
      </c>
      <c r="D11" s="6"/>
      <c r="E11" s="8" t="s">
        <v>67</v>
      </c>
      <c r="F11" s="33">
        <f>'Gifts and benefits'!C22</f>
        <v>0</v>
      </c>
      <c r="G11" s="29"/>
      <c r="H11" s="29"/>
      <c r="I11" s="29"/>
      <c r="J11" s="29"/>
      <c r="K11" s="29"/>
    </row>
    <row r="12" spans="1:11" ht="27.75" customHeight="1" x14ac:dyDescent="0.35">
      <c r="A12" s="8" t="s">
        <v>25</v>
      </c>
      <c r="B12" s="58">
        <f>Hospitality!B13</f>
        <v>74.77</v>
      </c>
      <c r="C12" s="65" t="str">
        <f>IF(Hospitality!B6="",A34,Hospitality!B6)</f>
        <v>Figures exclude GST</v>
      </c>
      <c r="D12" s="6"/>
      <c r="E12" s="8" t="s">
        <v>68</v>
      </c>
      <c r="F12" s="33">
        <f>'Gifts and benefits'!C23</f>
        <v>0</v>
      </c>
      <c r="G12" s="29"/>
      <c r="H12" s="29"/>
      <c r="I12" s="29"/>
      <c r="J12" s="29"/>
      <c r="K12" s="29"/>
    </row>
    <row r="13" spans="1:11" ht="27.75" customHeight="1" x14ac:dyDescent="0.25">
      <c r="A13" s="8" t="s">
        <v>69</v>
      </c>
      <c r="B13" s="58">
        <f>'All other expenses'!B20</f>
        <v>10903.37</v>
      </c>
      <c r="C13" s="65" t="str">
        <f>IF('All other expenses'!B6="",A34,'All other expenses'!B6)</f>
        <v>Figures exclude GST</v>
      </c>
      <c r="D13" s="6"/>
      <c r="E13" s="8" t="s">
        <v>70</v>
      </c>
      <c r="F13" s="33">
        <f>'Gifts and benefits'!C24</f>
        <v>0</v>
      </c>
      <c r="G13" s="17"/>
      <c r="H13" s="17"/>
      <c r="I13" s="17"/>
      <c r="J13" s="17"/>
      <c r="K13" s="17"/>
    </row>
    <row r="14" spans="1:11" ht="12.75" customHeight="1" x14ac:dyDescent="0.25">
      <c r="A14" s="7"/>
      <c r="B14" s="59"/>
      <c r="C14" s="66"/>
      <c r="D14" s="34"/>
      <c r="E14" s="6"/>
      <c r="F14" s="35"/>
      <c r="G14" s="17"/>
      <c r="H14" s="17"/>
      <c r="I14" s="17"/>
      <c r="J14" s="17"/>
      <c r="K14" s="17"/>
    </row>
    <row r="15" spans="1:11" ht="27.75" customHeight="1" x14ac:dyDescent="0.25">
      <c r="A15" s="9" t="s">
        <v>71</v>
      </c>
      <c r="B15" s="60">
        <f>Travel!B14</f>
        <v>33554.03</v>
      </c>
      <c r="C15" s="67" t="str">
        <f>C11</f>
        <v>Figures exclude GST</v>
      </c>
      <c r="D15" s="6"/>
      <c r="E15" s="6"/>
      <c r="F15" s="35"/>
      <c r="G15" s="17"/>
      <c r="H15" s="17"/>
      <c r="I15" s="17"/>
      <c r="J15" s="17"/>
      <c r="K15" s="17"/>
    </row>
    <row r="16" spans="1:11" ht="27.75" customHeight="1" x14ac:dyDescent="0.25">
      <c r="A16" s="9" t="s">
        <v>72</v>
      </c>
      <c r="B16" s="60">
        <f>Travel!B26</f>
        <v>6344.6</v>
      </c>
      <c r="C16" s="67" t="str">
        <f>C11</f>
        <v>Figures exclude GST</v>
      </c>
      <c r="D16" s="36"/>
      <c r="E16" s="6"/>
      <c r="F16" s="37"/>
      <c r="G16" s="17"/>
      <c r="H16" s="17"/>
      <c r="I16" s="17"/>
      <c r="J16" s="17"/>
      <c r="K16" s="17"/>
    </row>
    <row r="17" spans="1:11" ht="27.75" customHeight="1" x14ac:dyDescent="0.25">
      <c r="A17" s="9" t="s">
        <v>73</v>
      </c>
      <c r="B17" s="60">
        <f>Travel!B31</f>
        <v>26.61</v>
      </c>
      <c r="C17" s="67" t="str">
        <f>C11</f>
        <v>Figures exclude GST</v>
      </c>
      <c r="D17" s="6"/>
      <c r="E17" s="6"/>
      <c r="F17" s="37"/>
      <c r="G17" s="17"/>
      <c r="H17" s="17"/>
      <c r="I17" s="17"/>
      <c r="J17" s="17"/>
      <c r="K17" s="17"/>
    </row>
    <row r="18" spans="1:11" ht="27.75" customHeight="1" x14ac:dyDescent="0.3">
      <c r="A18" s="17"/>
      <c r="B18" s="19"/>
      <c r="C18" s="17"/>
      <c r="D18" s="5"/>
      <c r="E18" s="5"/>
      <c r="F18" s="28"/>
      <c r="G18" s="17"/>
      <c r="H18" s="17"/>
      <c r="I18" s="17"/>
      <c r="J18" s="17"/>
      <c r="K18" s="17"/>
    </row>
    <row r="19" spans="1:11" ht="13" x14ac:dyDescent="0.3">
      <c r="A19" s="18" t="s">
        <v>74</v>
      </c>
      <c r="B19" s="19"/>
      <c r="C19" s="17"/>
      <c r="D19" s="17"/>
      <c r="E19" s="17"/>
      <c r="F19" s="17"/>
      <c r="G19" s="17"/>
      <c r="H19" s="17"/>
      <c r="I19" s="17"/>
      <c r="J19" s="17"/>
      <c r="K19" s="17"/>
    </row>
    <row r="20" spans="1:11" x14ac:dyDescent="0.25">
      <c r="A20" s="20" t="s">
        <v>75</v>
      </c>
      <c r="D20" s="17"/>
      <c r="E20" s="17"/>
      <c r="F20" s="17"/>
      <c r="G20" s="17"/>
      <c r="H20" s="17"/>
      <c r="I20" s="17"/>
      <c r="J20" s="17"/>
      <c r="K20" s="17"/>
    </row>
    <row r="21" spans="1:11" ht="12.65" customHeight="1" x14ac:dyDescent="0.25">
      <c r="A21" s="20" t="s">
        <v>76</v>
      </c>
      <c r="D21" s="17"/>
      <c r="E21" s="17"/>
      <c r="F21" s="17"/>
      <c r="G21" s="17"/>
      <c r="H21" s="17"/>
      <c r="I21" s="17"/>
      <c r="J21" s="17"/>
      <c r="K21" s="17"/>
    </row>
    <row r="22" spans="1:11" ht="12.65" customHeight="1" x14ac:dyDescent="0.25">
      <c r="A22" s="20" t="s">
        <v>77</v>
      </c>
      <c r="D22" s="17"/>
      <c r="E22" s="17"/>
      <c r="F22" s="17"/>
      <c r="G22" s="17"/>
      <c r="H22" s="17"/>
      <c r="I22" s="17"/>
      <c r="J22" s="17"/>
      <c r="K22" s="17"/>
    </row>
    <row r="23" spans="1:11" ht="12.65" customHeight="1" x14ac:dyDescent="0.25">
      <c r="A23" s="20" t="s">
        <v>78</v>
      </c>
      <c r="D23" s="17"/>
      <c r="E23" s="17"/>
      <c r="F23" s="17"/>
      <c r="G23" s="17"/>
      <c r="H23" s="17"/>
      <c r="I23" s="17"/>
      <c r="J23" s="17"/>
      <c r="K23" s="17"/>
    </row>
    <row r="24" spans="1:11" x14ac:dyDescent="0.25">
      <c r="A24" s="26"/>
      <c r="B24" s="17"/>
      <c r="C24" s="17"/>
      <c r="D24" s="17"/>
      <c r="E24" s="17"/>
      <c r="F24" s="17"/>
      <c r="G24" s="17"/>
      <c r="H24" s="17"/>
      <c r="I24" s="17"/>
      <c r="J24" s="17"/>
      <c r="K24" s="17"/>
    </row>
    <row r="25" spans="1:11" ht="13" hidden="1" x14ac:dyDescent="0.3">
      <c r="A25" s="12" t="s">
        <v>79</v>
      </c>
      <c r="B25" s="13"/>
      <c r="C25" s="13"/>
      <c r="D25" s="13"/>
      <c r="E25" s="13"/>
      <c r="F25" s="13"/>
      <c r="G25" s="17"/>
      <c r="H25" s="17"/>
      <c r="I25" s="17"/>
      <c r="J25" s="17"/>
      <c r="K25" s="17"/>
    </row>
    <row r="26" spans="1:11" ht="12.75" hidden="1" customHeight="1" x14ac:dyDescent="0.25">
      <c r="A26" s="11" t="s">
        <v>80</v>
      </c>
      <c r="B26" s="4"/>
      <c r="C26" s="4"/>
      <c r="D26" s="11"/>
      <c r="E26" s="11"/>
      <c r="F26" s="11"/>
      <c r="G26" s="17"/>
      <c r="H26" s="17"/>
      <c r="I26" s="17"/>
      <c r="J26" s="17"/>
      <c r="K26" s="17"/>
    </row>
    <row r="27" spans="1:11" hidden="1" x14ac:dyDescent="0.25">
      <c r="A27" s="10" t="s">
        <v>81</v>
      </c>
      <c r="B27" s="10"/>
      <c r="C27" s="10"/>
      <c r="D27" s="10"/>
      <c r="E27" s="10"/>
      <c r="F27" s="10"/>
      <c r="G27" s="17"/>
      <c r="H27" s="17"/>
      <c r="I27" s="17"/>
      <c r="J27" s="17"/>
      <c r="K27" s="17"/>
    </row>
    <row r="28" spans="1:11" hidden="1" x14ac:dyDescent="0.25">
      <c r="A28" s="10" t="s">
        <v>82</v>
      </c>
      <c r="B28" s="10"/>
      <c r="C28" s="10"/>
      <c r="D28" s="10"/>
      <c r="E28" s="10"/>
      <c r="F28" s="10"/>
      <c r="G28" s="17"/>
      <c r="H28" s="17"/>
      <c r="I28" s="17"/>
      <c r="J28" s="17"/>
      <c r="K28" s="17"/>
    </row>
    <row r="29" spans="1:11" hidden="1" x14ac:dyDescent="0.25">
      <c r="A29" s="11" t="s">
        <v>83</v>
      </c>
      <c r="B29" s="11"/>
      <c r="C29" s="11"/>
      <c r="D29" s="11"/>
      <c r="E29" s="11"/>
      <c r="F29" s="11"/>
      <c r="G29" s="17"/>
      <c r="H29" s="17"/>
      <c r="I29" s="17"/>
      <c r="J29" s="17"/>
      <c r="K29" s="17"/>
    </row>
    <row r="30" spans="1:11" hidden="1" x14ac:dyDescent="0.25">
      <c r="A30" s="11" t="s">
        <v>84</v>
      </c>
      <c r="B30" s="11"/>
      <c r="C30" s="11"/>
      <c r="D30" s="11"/>
      <c r="E30" s="11"/>
      <c r="F30" s="11"/>
      <c r="G30" s="17"/>
      <c r="H30" s="17"/>
      <c r="I30" s="17"/>
      <c r="J30" s="17"/>
      <c r="K30" s="17"/>
    </row>
    <row r="31" spans="1:11" hidden="1" x14ac:dyDescent="0.25">
      <c r="A31" s="10" t="s">
        <v>85</v>
      </c>
      <c r="B31" s="10"/>
      <c r="C31" s="10"/>
      <c r="D31" s="10"/>
      <c r="E31" s="10"/>
      <c r="F31" s="10"/>
      <c r="G31" s="17"/>
      <c r="H31" s="17"/>
      <c r="I31" s="17"/>
      <c r="J31" s="17"/>
      <c r="K31" s="17"/>
    </row>
    <row r="32" spans="1:11" hidden="1" x14ac:dyDescent="0.25">
      <c r="A32" s="10" t="s">
        <v>86</v>
      </c>
      <c r="B32" s="10"/>
      <c r="C32" s="10"/>
      <c r="D32" s="10"/>
      <c r="E32" s="10"/>
      <c r="F32" s="10"/>
      <c r="G32" s="17"/>
      <c r="H32" s="17"/>
      <c r="I32" s="17"/>
      <c r="J32" s="17"/>
      <c r="K32" s="17"/>
    </row>
    <row r="33" spans="1:11" hidden="1" x14ac:dyDescent="0.25">
      <c r="A33" s="10" t="s">
        <v>87</v>
      </c>
      <c r="B33" s="10"/>
      <c r="C33" s="10"/>
      <c r="D33" s="10"/>
      <c r="E33" s="10"/>
      <c r="F33" s="10"/>
      <c r="G33" s="17"/>
      <c r="H33" s="17"/>
      <c r="I33" s="17"/>
      <c r="J33" s="17"/>
      <c r="K33" s="17"/>
    </row>
    <row r="34" spans="1:11" hidden="1" x14ac:dyDescent="0.25">
      <c r="A34" s="11" t="s">
        <v>88</v>
      </c>
      <c r="B34" s="11"/>
      <c r="C34" s="11"/>
      <c r="D34" s="11"/>
      <c r="E34" s="11"/>
      <c r="F34" s="11"/>
      <c r="G34" s="17"/>
      <c r="H34" s="17"/>
      <c r="I34" s="17"/>
      <c r="J34" s="17"/>
      <c r="K34" s="17"/>
    </row>
    <row r="35" spans="1:11" hidden="1" x14ac:dyDescent="0.25">
      <c r="A35" s="11" t="s">
        <v>89</v>
      </c>
      <c r="B35" s="11"/>
      <c r="C35" s="11"/>
      <c r="D35" s="11"/>
      <c r="E35" s="11"/>
      <c r="F35" s="11"/>
      <c r="G35" s="17"/>
      <c r="H35" s="17"/>
      <c r="I35" s="17"/>
      <c r="J35" s="17"/>
      <c r="K35" s="17"/>
    </row>
    <row r="36" spans="1:11" hidden="1" x14ac:dyDescent="0.25">
      <c r="A36" s="10" t="s">
        <v>90</v>
      </c>
      <c r="B36" s="62"/>
      <c r="C36" s="62"/>
      <c r="D36" s="62"/>
      <c r="E36" s="62"/>
      <c r="F36" s="62"/>
      <c r="G36" s="17"/>
      <c r="H36" s="17"/>
      <c r="I36" s="17"/>
      <c r="J36" s="17"/>
      <c r="K36" s="17"/>
    </row>
    <row r="37" spans="1:11" hidden="1" x14ac:dyDescent="0.25">
      <c r="A37" s="10" t="s">
        <v>58</v>
      </c>
      <c r="B37" s="62"/>
      <c r="C37" s="62"/>
      <c r="D37" s="62"/>
      <c r="E37" s="62"/>
      <c r="F37" s="62"/>
      <c r="G37" s="17"/>
      <c r="H37" s="17"/>
      <c r="I37" s="17"/>
      <c r="J37" s="17"/>
      <c r="K37" s="17"/>
    </row>
    <row r="38" spans="1:11" hidden="1" x14ac:dyDescent="0.25">
      <c r="A38" s="10" t="s">
        <v>91</v>
      </c>
      <c r="B38" s="62"/>
      <c r="C38" s="62"/>
      <c r="D38" s="62"/>
      <c r="E38" s="62"/>
      <c r="F38" s="62"/>
      <c r="G38" s="17"/>
      <c r="H38" s="17"/>
      <c r="I38" s="17"/>
      <c r="J38" s="17"/>
      <c r="K38" s="17"/>
    </row>
    <row r="39" spans="1:11" hidden="1" x14ac:dyDescent="0.25">
      <c r="A39" s="11" t="s">
        <v>92</v>
      </c>
      <c r="B39" s="4"/>
      <c r="C39" s="4"/>
      <c r="D39" s="4"/>
      <c r="E39" s="4"/>
      <c r="F39" s="4"/>
      <c r="G39" s="17"/>
      <c r="H39" s="17"/>
      <c r="I39" s="17"/>
      <c r="J39" s="17"/>
      <c r="K39" s="17"/>
    </row>
    <row r="40" spans="1:11" hidden="1" x14ac:dyDescent="0.25">
      <c r="A40" s="4" t="s">
        <v>93</v>
      </c>
      <c r="B40" s="4"/>
      <c r="C40" s="4"/>
      <c r="D40" s="4"/>
      <c r="E40" s="4"/>
      <c r="F40" s="4"/>
      <c r="G40" s="17"/>
      <c r="H40" s="17"/>
      <c r="I40" s="17"/>
      <c r="J40" s="17"/>
      <c r="K40" s="17"/>
    </row>
    <row r="41" spans="1:11" hidden="1" x14ac:dyDescent="0.25">
      <c r="A41" s="4" t="s">
        <v>94</v>
      </c>
      <c r="B41" s="4"/>
      <c r="C41" s="4"/>
      <c r="D41" s="4"/>
      <c r="E41" s="4"/>
      <c r="F41" s="4"/>
      <c r="G41" s="17"/>
      <c r="H41" s="17"/>
      <c r="I41" s="17"/>
      <c r="J41" s="17"/>
      <c r="K41" s="17"/>
    </row>
    <row r="42" spans="1:11" hidden="1" x14ac:dyDescent="0.25">
      <c r="A42" s="4" t="s">
        <v>95</v>
      </c>
      <c r="B42" s="4"/>
      <c r="C42" s="4"/>
      <c r="D42" s="4"/>
      <c r="E42" s="4"/>
      <c r="F42" s="4"/>
      <c r="G42" s="17"/>
      <c r="H42" s="17"/>
      <c r="I42" s="17"/>
      <c r="J42" s="17"/>
      <c r="K42" s="17"/>
    </row>
    <row r="43" spans="1:11" hidden="1" x14ac:dyDescent="0.25">
      <c r="A43" s="4" t="s">
        <v>96</v>
      </c>
      <c r="B43" s="4"/>
      <c r="C43" s="4"/>
      <c r="D43" s="4"/>
      <c r="E43" s="4"/>
      <c r="F43" s="4"/>
      <c r="G43" s="17"/>
      <c r="H43" s="17"/>
      <c r="I43" s="17"/>
      <c r="J43" s="17"/>
      <c r="K43" s="17"/>
    </row>
    <row r="44" spans="1:11" hidden="1" x14ac:dyDescent="0.25">
      <c r="A44" s="4" t="s">
        <v>97</v>
      </c>
      <c r="B44" s="4"/>
      <c r="C44" s="4"/>
      <c r="D44" s="4"/>
      <c r="E44" s="4"/>
      <c r="F44" s="4"/>
      <c r="G44" s="17"/>
      <c r="H44" s="17"/>
      <c r="I44" s="17"/>
      <c r="J44" s="17"/>
      <c r="K44" s="17"/>
    </row>
    <row r="45" spans="1:11" hidden="1" x14ac:dyDescent="0.25">
      <c r="A45" s="63" t="s">
        <v>98</v>
      </c>
      <c r="B45" s="62"/>
      <c r="C45" s="62"/>
      <c r="D45" s="62"/>
      <c r="E45" s="62"/>
      <c r="F45" s="62"/>
      <c r="G45" s="17"/>
      <c r="H45" s="17"/>
      <c r="I45" s="17"/>
      <c r="J45" s="17"/>
      <c r="K45" s="17"/>
    </row>
    <row r="46" spans="1:11" hidden="1" x14ac:dyDescent="0.25">
      <c r="A46" s="62" t="s">
        <v>99</v>
      </c>
      <c r="B46" s="62"/>
      <c r="C46" s="62"/>
      <c r="D46" s="62"/>
      <c r="E46" s="62"/>
      <c r="F46" s="62"/>
      <c r="G46" s="17"/>
      <c r="H46" s="17"/>
      <c r="I46" s="17"/>
      <c r="J46" s="17"/>
      <c r="K46" s="17"/>
    </row>
    <row r="47" spans="1:11" hidden="1" x14ac:dyDescent="0.25">
      <c r="A47" s="38">
        <v>-20000</v>
      </c>
      <c r="B47" s="4"/>
      <c r="C47" s="4"/>
      <c r="D47" s="4"/>
      <c r="E47" s="4"/>
      <c r="F47" s="4"/>
      <c r="G47" s="17"/>
      <c r="H47" s="17"/>
      <c r="I47" s="17"/>
      <c r="J47" s="17"/>
      <c r="K47" s="17"/>
    </row>
    <row r="48" spans="1:11" hidden="1" x14ac:dyDescent="0.25">
      <c r="A48" s="80" t="s">
        <v>100</v>
      </c>
      <c r="B48" s="62"/>
      <c r="C48" s="62"/>
      <c r="D48" s="62"/>
      <c r="E48" s="62"/>
      <c r="F48" s="62"/>
      <c r="G48" s="17"/>
      <c r="H48" s="17"/>
      <c r="I48" s="17"/>
      <c r="J48" s="17"/>
      <c r="K48" s="17"/>
    </row>
    <row r="49" spans="1:11" ht="25" hidden="1" x14ac:dyDescent="0.25">
      <c r="A49" s="80" t="s">
        <v>101</v>
      </c>
      <c r="B49" s="62"/>
      <c r="C49" s="62"/>
      <c r="D49" s="62"/>
      <c r="E49" s="62"/>
      <c r="F49" s="62"/>
      <c r="G49" s="17"/>
      <c r="H49" s="17"/>
      <c r="I49" s="17"/>
      <c r="J49" s="17"/>
      <c r="K49" s="17"/>
    </row>
    <row r="50" spans="1:11" ht="25" hidden="1" x14ac:dyDescent="0.25">
      <c r="A50" s="81" t="s">
        <v>102</v>
      </c>
      <c r="B50" s="4"/>
      <c r="C50" s="4"/>
      <c r="D50" s="4"/>
      <c r="E50" s="4"/>
      <c r="F50" s="4"/>
      <c r="G50" s="17"/>
      <c r="H50" s="17"/>
      <c r="I50" s="17"/>
      <c r="J50" s="17"/>
      <c r="K50" s="17"/>
    </row>
    <row r="51" spans="1:11" ht="25" hidden="1" x14ac:dyDescent="0.25">
      <c r="A51" s="81" t="s">
        <v>103</v>
      </c>
      <c r="B51" s="4"/>
      <c r="C51" s="4"/>
      <c r="D51" s="4"/>
      <c r="E51" s="4"/>
      <c r="F51" s="4"/>
      <c r="G51" s="17"/>
      <c r="H51" s="17"/>
      <c r="I51" s="17"/>
      <c r="J51" s="17"/>
      <c r="K51" s="17"/>
    </row>
    <row r="52" spans="1:11" ht="37.5" hidden="1" x14ac:dyDescent="0.3">
      <c r="A52" s="81" t="s">
        <v>104</v>
      </c>
      <c r="B52" s="73"/>
      <c r="C52" s="73"/>
      <c r="D52" s="73"/>
      <c r="E52" s="11"/>
      <c r="F52" s="11"/>
      <c r="G52" s="17"/>
      <c r="H52" s="17"/>
      <c r="I52" s="17"/>
      <c r="J52" s="17"/>
      <c r="K52" s="17"/>
    </row>
    <row r="53" spans="1:11" ht="13" hidden="1" x14ac:dyDescent="0.3">
      <c r="A53" s="78" t="s">
        <v>105</v>
      </c>
      <c r="B53" s="72"/>
      <c r="C53" s="72"/>
      <c r="D53" s="72"/>
      <c r="E53" s="10"/>
      <c r="F53" s="10" t="b">
        <v>1</v>
      </c>
      <c r="G53" s="17"/>
      <c r="H53" s="17"/>
      <c r="I53" s="17"/>
      <c r="J53" s="17"/>
      <c r="K53" s="17"/>
    </row>
    <row r="54" spans="1:11" ht="13" hidden="1" x14ac:dyDescent="0.3">
      <c r="A54" s="79" t="s">
        <v>106</v>
      </c>
      <c r="B54" s="78"/>
      <c r="C54" s="78"/>
      <c r="D54" s="78"/>
      <c r="E54" s="10"/>
      <c r="F54" s="10" t="b">
        <v>0</v>
      </c>
      <c r="G54" s="17"/>
      <c r="H54" s="17"/>
      <c r="I54" s="17"/>
      <c r="J54" s="17"/>
      <c r="K54" s="17"/>
    </row>
    <row r="55" spans="1:11" ht="13" hidden="1" x14ac:dyDescent="0.25">
      <c r="A55" s="82"/>
      <c r="B55" s="74">
        <f>COUNT(Travel!B12:B13)</f>
        <v>2</v>
      </c>
      <c r="C55" s="74"/>
      <c r="D55" s="74">
        <f>COUNTIF(Travel!D12:D13,"*")</f>
        <v>2</v>
      </c>
      <c r="E55" s="75"/>
      <c r="F55" s="75" t="b">
        <f>MIN(B55,D55)=MAX(B55,D55)</f>
        <v>1</v>
      </c>
      <c r="G55" s="17"/>
      <c r="H55" s="17"/>
      <c r="I55" s="17"/>
      <c r="J55" s="17"/>
      <c r="K55" s="17"/>
    </row>
    <row r="56" spans="1:11" ht="13" hidden="1" x14ac:dyDescent="0.25">
      <c r="A56" s="82" t="s">
        <v>107</v>
      </c>
      <c r="B56" s="74">
        <f>COUNT(Travel!B18:B25)</f>
        <v>7</v>
      </c>
      <c r="C56" s="74"/>
      <c r="D56" s="74">
        <f>COUNTIF(Travel!D18:D25,"*")</f>
        <v>7</v>
      </c>
      <c r="E56" s="75"/>
      <c r="F56" s="75" t="b">
        <f>MIN(B56,D56)=MAX(B56,D56)</f>
        <v>1</v>
      </c>
    </row>
    <row r="57" spans="1:11" ht="13" hidden="1" x14ac:dyDescent="0.3">
      <c r="A57" s="83"/>
      <c r="B57" s="74">
        <f>COUNT(Travel!B30:B30)</f>
        <v>1</v>
      </c>
      <c r="C57" s="74"/>
      <c r="D57" s="74">
        <f>COUNTIF(Travel!D30:D30,"*")</f>
        <v>1</v>
      </c>
      <c r="E57" s="75"/>
      <c r="F57" s="75" t="b">
        <f>MIN(B57,D57)=MAX(B57,D57)</f>
        <v>1</v>
      </c>
    </row>
    <row r="58" spans="1:11" ht="13" hidden="1" x14ac:dyDescent="0.3">
      <c r="A58" s="84" t="s">
        <v>108</v>
      </c>
      <c r="B58" s="76">
        <f>COUNT(Hospitality!B11:B12)</f>
        <v>1</v>
      </c>
      <c r="C58" s="76"/>
      <c r="D58" s="76">
        <f>COUNTIF(Hospitality!D11:D12,"*")</f>
        <v>1</v>
      </c>
      <c r="E58" s="77"/>
      <c r="F58" s="77" t="b">
        <f>MIN(B58,D58)=MAX(B58,D58)</f>
        <v>1</v>
      </c>
    </row>
    <row r="59" spans="1:11" ht="13" hidden="1" x14ac:dyDescent="0.3">
      <c r="A59" s="85" t="s">
        <v>109</v>
      </c>
      <c r="B59" s="75">
        <f>COUNT('All other expenses'!B13:B19)</f>
        <v>5</v>
      </c>
      <c r="C59" s="75"/>
      <c r="D59" s="75">
        <f>COUNTIF('All other expenses'!D13:D19,"*")</f>
        <v>5</v>
      </c>
      <c r="E59" s="75"/>
      <c r="F59" s="75" t="b">
        <f>MIN(B59,D59)=MAX(B59,D59)</f>
        <v>1</v>
      </c>
    </row>
    <row r="60" spans="1:11" ht="13" hidden="1" x14ac:dyDescent="0.3">
      <c r="A60" s="84" t="s">
        <v>110</v>
      </c>
      <c r="B60" s="76">
        <f>COUNTIF('Gifts and benefits'!B11:B21,"*")</f>
        <v>1</v>
      </c>
      <c r="C60" s="76">
        <f>COUNTIF('Gifts and benefits'!C11:C21,"*")</f>
        <v>0</v>
      </c>
      <c r="D60" s="76"/>
      <c r="E60" s="76">
        <f>COUNTA('Gifts and benefits'!E11:E21)</f>
        <v>0</v>
      </c>
      <c r="F60" s="77" t="b">
        <f>MIN(B60,C60,E60)=MAX(B60,C60,E60)</f>
        <v>0</v>
      </c>
    </row>
    <row r="61" spans="1:11" x14ac:dyDescent="0.25"/>
  </sheetData>
  <sheetProtection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Departmental Secretary or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Departmental Secretary or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88" orientation="landscape" r:id="rId1"/>
  <headerFooter alignWithMargins="0">
    <oddFooter>&amp;LCE Expense Disclosure Workbook 2025&amp;RWorksheet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86"/>
  <sheetViews>
    <sheetView zoomScaleNormal="100" workbookViewId="0">
      <selection activeCell="C15" sqref="C15"/>
    </sheetView>
  </sheetViews>
  <sheetFormatPr defaultColWidth="0" defaultRowHeight="12.5" zeroHeight="1" x14ac:dyDescent="0.25"/>
  <cols>
    <col min="1" max="1" width="35.81640625" customWidth="1"/>
    <col min="2" max="2" width="14.1796875" customWidth="1"/>
    <col min="3" max="3" width="71.453125" customWidth="1"/>
    <col min="4" max="4" width="50" customWidth="1"/>
    <col min="5" max="5" width="21.453125" customWidth="1"/>
    <col min="6" max="6" width="37.54296875" customWidth="1"/>
    <col min="7" max="9" width="9.1796875" hidden="1" customWidth="1"/>
    <col min="10" max="13" width="0" hidden="1" customWidth="1"/>
    <col min="14" max="16384" width="9.1796875" hidden="1"/>
  </cols>
  <sheetData>
    <row r="1" spans="1:6" ht="26.25" customHeight="1" x14ac:dyDescent="0.25">
      <c r="A1" s="140" t="s">
        <v>111</v>
      </c>
      <c r="B1" s="140"/>
      <c r="C1" s="140"/>
      <c r="D1" s="140"/>
      <c r="E1" s="140"/>
      <c r="F1" s="17"/>
    </row>
    <row r="2" spans="1:6" ht="21" customHeight="1" x14ac:dyDescent="0.25">
      <c r="A2" s="3" t="s">
        <v>112</v>
      </c>
      <c r="B2" s="138" t="str">
        <f>'Summary and sign-off'!B2:F2</f>
        <v>Ministry for Women</v>
      </c>
      <c r="C2" s="138"/>
      <c r="D2" s="138"/>
      <c r="E2" s="138"/>
      <c r="F2" s="17"/>
    </row>
    <row r="3" spans="1:6" ht="31" x14ac:dyDescent="0.25">
      <c r="A3" s="3" t="s">
        <v>113</v>
      </c>
      <c r="B3" s="138" t="str">
        <f>'Summary and sign-off'!B3:F3</f>
        <v>Kellie Coombes</v>
      </c>
      <c r="C3" s="138"/>
      <c r="D3" s="138"/>
      <c r="E3" s="138"/>
      <c r="F3" s="17"/>
    </row>
    <row r="4" spans="1:6" ht="21" customHeight="1" x14ac:dyDescent="0.25">
      <c r="A4" s="3" t="s">
        <v>114</v>
      </c>
      <c r="B4" s="138">
        <f>'Summary and sign-off'!B4:F4</f>
        <v>45474</v>
      </c>
      <c r="C4" s="138"/>
      <c r="D4" s="138"/>
      <c r="E4" s="138"/>
      <c r="F4" s="17"/>
    </row>
    <row r="5" spans="1:6" ht="21" customHeight="1" x14ac:dyDescent="0.25">
      <c r="A5" s="3" t="s">
        <v>115</v>
      </c>
      <c r="B5" s="138">
        <f>'Summary and sign-off'!B5:F5</f>
        <v>45838</v>
      </c>
      <c r="C5" s="138"/>
      <c r="D5" s="138"/>
      <c r="E5" s="138"/>
      <c r="F5" s="17"/>
    </row>
    <row r="6" spans="1:6" ht="21" customHeight="1" x14ac:dyDescent="0.25">
      <c r="A6" s="3" t="s">
        <v>116</v>
      </c>
      <c r="B6" s="133" t="s">
        <v>82</v>
      </c>
      <c r="C6" s="133"/>
      <c r="D6" s="133"/>
      <c r="E6" s="133"/>
      <c r="F6" s="17"/>
    </row>
    <row r="7" spans="1:6" ht="21" customHeight="1" x14ac:dyDescent="0.25">
      <c r="A7" s="3" t="s">
        <v>56</v>
      </c>
      <c r="B7" s="133" t="s">
        <v>84</v>
      </c>
      <c r="C7" s="133"/>
      <c r="D7" s="133"/>
      <c r="E7" s="133"/>
      <c r="F7" s="17"/>
    </row>
    <row r="8" spans="1:6" ht="36" customHeight="1" x14ac:dyDescent="0.3">
      <c r="A8" s="142" t="s">
        <v>117</v>
      </c>
      <c r="B8" s="143"/>
      <c r="C8" s="143"/>
      <c r="D8" s="143"/>
      <c r="E8" s="143"/>
      <c r="F8" s="19"/>
    </row>
    <row r="9" spans="1:6" ht="36" customHeight="1" x14ac:dyDescent="0.3">
      <c r="A9" s="144" t="s">
        <v>118</v>
      </c>
      <c r="B9" s="145"/>
      <c r="C9" s="145"/>
      <c r="D9" s="145"/>
      <c r="E9" s="145"/>
      <c r="F9" s="19"/>
    </row>
    <row r="10" spans="1:6" ht="24.75" customHeight="1" x14ac:dyDescent="0.35">
      <c r="A10" s="141" t="s">
        <v>119</v>
      </c>
      <c r="B10" s="146"/>
      <c r="C10" s="141"/>
      <c r="D10" s="141"/>
      <c r="E10" s="141"/>
      <c r="F10" s="29"/>
    </row>
    <row r="11" spans="1:6" ht="28.5" customHeight="1" x14ac:dyDescent="0.25">
      <c r="A11" s="24" t="s">
        <v>120</v>
      </c>
      <c r="B11" s="24" t="s">
        <v>121</v>
      </c>
      <c r="C11" s="24" t="s">
        <v>122</v>
      </c>
      <c r="D11" s="24" t="s">
        <v>123</v>
      </c>
      <c r="E11" s="24" t="s">
        <v>124</v>
      </c>
      <c r="F11" s="30"/>
    </row>
    <row r="12" spans="1:6" s="2" customFormat="1" ht="50" x14ac:dyDescent="0.25">
      <c r="A12" s="109" t="s">
        <v>125</v>
      </c>
      <c r="B12" s="110">
        <f>10293.75+6973.23+198.6+1164.59</f>
        <v>18630.169999999998</v>
      </c>
      <c r="C12" s="111" t="s">
        <v>126</v>
      </c>
      <c r="D12" s="111" t="s">
        <v>127</v>
      </c>
      <c r="E12" s="112" t="s">
        <v>128</v>
      </c>
      <c r="F12" s="1"/>
    </row>
    <row r="13" spans="1:6" s="2" customFormat="1" ht="25" x14ac:dyDescent="0.25">
      <c r="A13" s="109" t="s">
        <v>129</v>
      </c>
      <c r="B13" s="110">
        <f>11258.2+2782.98+396.23+486.45</f>
        <v>14923.86</v>
      </c>
      <c r="C13" s="111" t="s">
        <v>130</v>
      </c>
      <c r="D13" s="111" t="s">
        <v>131</v>
      </c>
      <c r="E13" s="112" t="s">
        <v>132</v>
      </c>
      <c r="F13" s="1"/>
    </row>
    <row r="14" spans="1:6" ht="19.5" customHeight="1" x14ac:dyDescent="0.25">
      <c r="A14" s="70" t="s">
        <v>133</v>
      </c>
      <c r="B14" s="71">
        <f>SUM(B12:B13)</f>
        <v>33554.03</v>
      </c>
      <c r="C14" s="116" t="str">
        <f>IF(SUBTOTAL(3,B12:B13)=SUBTOTAL(103,B12:B13),'Summary and sign-off'!$A$48,'Summary and sign-off'!$A$49)</f>
        <v>Check - there are no hidden rows with data</v>
      </c>
      <c r="D14" s="139" t="str">
        <f>IF('Summary and sign-off'!F55='Summary and sign-off'!F54,'Summary and sign-off'!A51,'Summary and sign-off'!A50)</f>
        <v>Check - each entry provides sufficient information</v>
      </c>
      <c r="E14" s="139"/>
      <c r="F14" s="17"/>
    </row>
    <row r="15" spans="1:6" ht="10.5" customHeight="1" x14ac:dyDescent="0.3">
      <c r="A15" s="17"/>
      <c r="B15" s="19"/>
      <c r="C15" s="17"/>
      <c r="D15" s="17"/>
      <c r="E15" s="17"/>
      <c r="F15" s="17"/>
    </row>
    <row r="16" spans="1:6" ht="24.75" customHeight="1" x14ac:dyDescent="0.35">
      <c r="A16" s="141" t="s">
        <v>134</v>
      </c>
      <c r="B16" s="141"/>
      <c r="C16" s="141"/>
      <c r="D16" s="141"/>
      <c r="E16" s="141"/>
      <c r="F16" s="29"/>
    </row>
    <row r="17" spans="1:6" ht="32.5" customHeight="1" x14ac:dyDescent="0.25">
      <c r="A17" s="24" t="s">
        <v>120</v>
      </c>
      <c r="B17" s="24" t="s">
        <v>63</v>
      </c>
      <c r="C17" s="24" t="s">
        <v>135</v>
      </c>
      <c r="D17" s="24" t="s">
        <v>123</v>
      </c>
      <c r="E17" s="24" t="s">
        <v>124</v>
      </c>
      <c r="F17" s="30"/>
    </row>
    <row r="18" spans="1:6" s="2" customFormat="1" ht="25" x14ac:dyDescent="0.25">
      <c r="A18" s="123">
        <v>45554</v>
      </c>
      <c r="B18" s="110">
        <v>909.62</v>
      </c>
      <c r="C18" s="111" t="s">
        <v>136</v>
      </c>
      <c r="D18" s="111" t="s">
        <v>137</v>
      </c>
      <c r="E18" s="112" t="s">
        <v>138</v>
      </c>
      <c r="F18" s="1"/>
    </row>
    <row r="19" spans="1:6" s="2" customFormat="1" ht="25" x14ac:dyDescent="0.25">
      <c r="A19" s="123" t="s">
        <v>139</v>
      </c>
      <c r="B19" s="110">
        <v>1465.48</v>
      </c>
      <c r="C19" s="111" t="s">
        <v>140</v>
      </c>
      <c r="D19" s="111" t="s">
        <v>141</v>
      </c>
      <c r="E19" s="112" t="s">
        <v>138</v>
      </c>
      <c r="F19" s="1"/>
    </row>
    <row r="20" spans="1:6" s="2" customFormat="1" x14ac:dyDescent="0.25">
      <c r="A20" s="123">
        <v>45609</v>
      </c>
      <c r="B20" s="110">
        <v>400.03</v>
      </c>
      <c r="C20" s="111" t="s">
        <v>142</v>
      </c>
      <c r="D20" s="111" t="s">
        <v>143</v>
      </c>
      <c r="E20" s="112" t="s">
        <v>138</v>
      </c>
      <c r="F20" s="1"/>
    </row>
    <row r="21" spans="1:6" s="2" customFormat="1" x14ac:dyDescent="0.25">
      <c r="A21" s="123" t="s">
        <v>144</v>
      </c>
      <c r="B21" s="110">
        <v>412</v>
      </c>
      <c r="C21" s="111" t="s">
        <v>145</v>
      </c>
      <c r="D21" s="111" t="s">
        <v>146</v>
      </c>
      <c r="E21" s="112" t="s">
        <v>147</v>
      </c>
      <c r="F21" s="1"/>
    </row>
    <row r="22" spans="1:6" s="2" customFormat="1" x14ac:dyDescent="0.25">
      <c r="A22" s="124" t="s">
        <v>148</v>
      </c>
      <c r="B22" s="110">
        <v>946.85</v>
      </c>
      <c r="C22" s="111" t="s">
        <v>142</v>
      </c>
      <c r="D22" s="111" t="s">
        <v>149</v>
      </c>
      <c r="E22" s="112" t="s">
        <v>138</v>
      </c>
      <c r="F22" s="1"/>
    </row>
    <row r="23" spans="1:6" s="2" customFormat="1" x14ac:dyDescent="0.25">
      <c r="A23" s="123">
        <v>45763</v>
      </c>
      <c r="B23" s="110">
        <v>646.05999999999995</v>
      </c>
      <c r="C23" s="111" t="s">
        <v>150</v>
      </c>
      <c r="D23" s="111" t="s">
        <v>151</v>
      </c>
      <c r="E23" s="112" t="s">
        <v>152</v>
      </c>
      <c r="F23" s="1"/>
    </row>
    <row r="24" spans="1:6" s="2" customFormat="1" ht="25" x14ac:dyDescent="0.25">
      <c r="A24" s="123" t="s">
        <v>153</v>
      </c>
      <c r="B24" s="110">
        <v>1564.56</v>
      </c>
      <c r="C24" s="111" t="s">
        <v>154</v>
      </c>
      <c r="D24" s="111" t="s">
        <v>155</v>
      </c>
      <c r="E24" s="112" t="s">
        <v>156</v>
      </c>
      <c r="F24" s="1"/>
    </row>
    <row r="25" spans="1:6" s="2" customFormat="1" x14ac:dyDescent="0.25">
      <c r="A25" s="100"/>
      <c r="B25" s="101"/>
      <c r="C25" s="102"/>
      <c r="D25" s="102"/>
      <c r="E25" s="103"/>
      <c r="F25" s="1"/>
    </row>
    <row r="26" spans="1:6" ht="19.5" customHeight="1" x14ac:dyDescent="0.25">
      <c r="A26" s="70" t="s">
        <v>157</v>
      </c>
      <c r="B26" s="71">
        <f>SUM(B18:B25)</f>
        <v>6344.6</v>
      </c>
      <c r="C26" s="116" t="str">
        <f>IF(SUBTOTAL(3,B18:B25)=SUBTOTAL(103,B18:B25),'Summary and sign-off'!$A$48,'Summary and sign-off'!$A$49)</f>
        <v>Check - there are no hidden rows with data</v>
      </c>
      <c r="D26" s="139" t="str">
        <f>IF('Summary and sign-off'!F56='Summary and sign-off'!F54,'Summary and sign-off'!A51,'Summary and sign-off'!A50)</f>
        <v>Check - each entry provides sufficient information</v>
      </c>
      <c r="E26" s="139"/>
      <c r="F26" s="17"/>
    </row>
    <row r="27" spans="1:6" ht="10.5" customHeight="1" x14ac:dyDescent="0.3">
      <c r="A27" s="17"/>
      <c r="B27" s="19"/>
      <c r="C27" s="17"/>
      <c r="D27" s="17"/>
      <c r="E27" s="17"/>
      <c r="F27" s="17"/>
    </row>
    <row r="28" spans="1:6" ht="24.75" customHeight="1" x14ac:dyDescent="0.25">
      <c r="A28" s="141" t="s">
        <v>158</v>
      </c>
      <c r="B28" s="141"/>
      <c r="C28" s="141"/>
      <c r="D28" s="141"/>
      <c r="E28" s="141"/>
      <c r="F28" s="17"/>
    </row>
    <row r="29" spans="1:6" ht="27" customHeight="1" x14ac:dyDescent="0.25">
      <c r="A29" s="24" t="s">
        <v>120</v>
      </c>
      <c r="B29" s="24" t="s">
        <v>63</v>
      </c>
      <c r="C29" s="24" t="s">
        <v>159</v>
      </c>
      <c r="D29" s="24" t="s">
        <v>160</v>
      </c>
      <c r="E29" s="24" t="s">
        <v>124</v>
      </c>
      <c r="F29" s="28"/>
    </row>
    <row r="30" spans="1:6" s="2" customFormat="1" x14ac:dyDescent="0.25">
      <c r="A30" s="109">
        <v>45778</v>
      </c>
      <c r="B30" s="110">
        <v>26.61</v>
      </c>
      <c r="C30" s="111" t="s">
        <v>161</v>
      </c>
      <c r="D30" s="111" t="s">
        <v>162</v>
      </c>
      <c r="E30" s="112" t="s">
        <v>163</v>
      </c>
      <c r="F30" s="1"/>
    </row>
    <row r="31" spans="1:6" ht="19.5" customHeight="1" x14ac:dyDescent="0.25">
      <c r="A31" s="70" t="s">
        <v>164</v>
      </c>
      <c r="B31" s="71">
        <f>SUM(B30:B30)</f>
        <v>26.61</v>
      </c>
      <c r="C31" s="116" t="str">
        <f>IF(SUBTOTAL(3,B30:B30)=SUBTOTAL(103,B30:B30),'Summary and sign-off'!$A$48,'Summary and sign-off'!$A$49)</f>
        <v>Check - there are no hidden rows with data</v>
      </c>
      <c r="D31" s="139" t="str">
        <f>IF('Summary and sign-off'!F57='Summary and sign-off'!F54,'Summary and sign-off'!A51,'Summary and sign-off'!A50)</f>
        <v>Check - each entry provides sufficient information</v>
      </c>
      <c r="E31" s="139"/>
      <c r="F31" s="17"/>
    </row>
    <row r="32" spans="1:6" ht="10.5" customHeight="1" x14ac:dyDescent="0.3">
      <c r="A32" s="17"/>
      <c r="B32" s="56"/>
      <c r="C32" s="19"/>
      <c r="D32" s="17"/>
      <c r="E32" s="17"/>
      <c r="F32" s="17"/>
    </row>
    <row r="33" spans="1:6" ht="34.5" customHeight="1" x14ac:dyDescent="0.25">
      <c r="A33" s="31" t="s">
        <v>165</v>
      </c>
      <c r="B33" s="57">
        <f>B14+B26+B31</f>
        <v>39925.24</v>
      </c>
      <c r="C33" s="32"/>
      <c r="D33" s="32"/>
      <c r="E33" s="32"/>
      <c r="F33" s="17"/>
    </row>
    <row r="34" spans="1:6" ht="13" x14ac:dyDescent="0.3">
      <c r="A34" s="17"/>
      <c r="B34" s="19"/>
      <c r="C34" s="17"/>
      <c r="D34" s="17"/>
      <c r="E34" s="17"/>
      <c r="F34" s="17"/>
    </row>
    <row r="35" spans="1:6" ht="13" x14ac:dyDescent="0.3">
      <c r="A35" s="18" t="s">
        <v>74</v>
      </c>
      <c r="B35" s="19"/>
      <c r="C35" s="17"/>
      <c r="D35" s="17"/>
      <c r="E35" s="17"/>
      <c r="F35" s="17"/>
    </row>
    <row r="36" spans="1:6" ht="12.65" customHeight="1" x14ac:dyDescent="0.25">
      <c r="A36" s="20" t="s">
        <v>166</v>
      </c>
      <c r="F36" s="17"/>
    </row>
    <row r="37" spans="1:6" ht="13" customHeight="1" x14ac:dyDescent="0.25">
      <c r="A37" s="20" t="s">
        <v>167</v>
      </c>
      <c r="B37" s="17"/>
      <c r="D37" s="17"/>
      <c r="F37" s="17"/>
    </row>
    <row r="38" spans="1:6" x14ac:dyDescent="0.25">
      <c r="A38" s="20" t="s">
        <v>168</v>
      </c>
      <c r="F38" s="17"/>
    </row>
    <row r="39" spans="1:6" ht="13" x14ac:dyDescent="0.3">
      <c r="A39" s="20" t="s">
        <v>80</v>
      </c>
      <c r="B39" s="19"/>
      <c r="C39" s="17"/>
      <c r="D39" s="17"/>
      <c r="E39" s="17"/>
      <c r="F39" s="17"/>
    </row>
    <row r="40" spans="1:6" ht="13" customHeight="1" x14ac:dyDescent="0.25">
      <c r="A40" s="20" t="s">
        <v>169</v>
      </c>
      <c r="B40" s="17"/>
      <c r="D40" s="17"/>
      <c r="F40" s="17"/>
    </row>
    <row r="41" spans="1:6" x14ac:dyDescent="0.25">
      <c r="A41" s="20" t="s">
        <v>170</v>
      </c>
      <c r="F41" s="17"/>
    </row>
    <row r="42" spans="1:6" x14ac:dyDescent="0.25">
      <c r="A42" s="20" t="s">
        <v>171</v>
      </c>
      <c r="B42" s="20"/>
      <c r="C42" s="20"/>
      <c r="D42" s="20"/>
      <c r="F42" s="17"/>
    </row>
    <row r="43" spans="1:6" x14ac:dyDescent="0.25">
      <c r="A43" s="26"/>
      <c r="B43" s="17"/>
      <c r="C43" s="17"/>
      <c r="D43" s="17"/>
      <c r="E43" s="17"/>
      <c r="F43" s="17"/>
    </row>
    <row r="44" spans="1:6" hidden="1" x14ac:dyDescent="0.25">
      <c r="A44" s="26"/>
      <c r="B44" s="17"/>
      <c r="C44" s="17"/>
      <c r="D44" s="17"/>
      <c r="E44" s="17"/>
      <c r="F44" s="17"/>
    </row>
    <row r="45" spans="1:6" x14ac:dyDescent="0.25"/>
    <row r="46" spans="1:6" x14ac:dyDescent="0.25"/>
    <row r="47" spans="1:6" x14ac:dyDescent="0.25"/>
    <row r="48" spans="1:6" x14ac:dyDescent="0.25"/>
    <row r="49" spans="1:6" ht="12.75" hidden="1" customHeight="1" x14ac:dyDescent="0.25"/>
    <row r="50" spans="1:6" x14ac:dyDescent="0.25"/>
    <row r="51" spans="1:6" x14ac:dyDescent="0.25"/>
    <row r="52" spans="1:6" hidden="1" x14ac:dyDescent="0.25">
      <c r="A52" s="26"/>
      <c r="B52" s="17"/>
      <c r="C52" s="17"/>
      <c r="D52" s="17"/>
      <c r="E52" s="17"/>
      <c r="F52" s="17"/>
    </row>
    <row r="53" spans="1:6" hidden="1" x14ac:dyDescent="0.25">
      <c r="A53" s="26"/>
      <c r="B53" s="17"/>
      <c r="C53" s="17"/>
      <c r="D53" s="17"/>
      <c r="E53" s="17"/>
      <c r="F53" s="17"/>
    </row>
    <row r="54" spans="1:6" hidden="1" x14ac:dyDescent="0.25">
      <c r="A54" s="26"/>
      <c r="B54" s="17"/>
      <c r="C54" s="17"/>
      <c r="D54" s="17"/>
      <c r="E54" s="17"/>
      <c r="F54" s="17"/>
    </row>
    <row r="55" spans="1:6" hidden="1" x14ac:dyDescent="0.25">
      <c r="A55" s="26"/>
      <c r="B55" s="17"/>
      <c r="C55" s="17"/>
      <c r="D55" s="17"/>
      <c r="E55" s="17"/>
      <c r="F55" s="17"/>
    </row>
    <row r="56" spans="1:6" hidden="1" x14ac:dyDescent="0.25">
      <c r="A56" s="26"/>
      <c r="B56" s="17"/>
      <c r="C56" s="17"/>
      <c r="D56" s="17"/>
      <c r="E56" s="17"/>
      <c r="F56" s="17"/>
    </row>
    <row r="57" spans="1:6" x14ac:dyDescent="0.25"/>
    <row r="58" spans="1:6" x14ac:dyDescent="0.25"/>
    <row r="59" spans="1:6" x14ac:dyDescent="0.25"/>
    <row r="60" spans="1:6" x14ac:dyDescent="0.25"/>
    <row r="61" spans="1:6" x14ac:dyDescent="0.25"/>
    <row r="62" spans="1:6" x14ac:dyDescent="0.25"/>
    <row r="63" spans="1:6" x14ac:dyDescent="0.25"/>
    <row r="64" spans="1:6"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sheetData>
  <sheetProtection sheet="1" formatCells="0" formatRows="0" insertColumns="0" insertRows="0" deleteRows="0"/>
  <mergeCells count="15">
    <mergeCell ref="B7:E7"/>
    <mergeCell ref="B5:E5"/>
    <mergeCell ref="D31:E31"/>
    <mergeCell ref="A1:E1"/>
    <mergeCell ref="A16:E16"/>
    <mergeCell ref="A28:E28"/>
    <mergeCell ref="B2:E2"/>
    <mergeCell ref="B3:E3"/>
    <mergeCell ref="B4:E4"/>
    <mergeCell ref="A8:E8"/>
    <mergeCell ref="A9:E9"/>
    <mergeCell ref="B6:E6"/>
    <mergeCell ref="D14:E14"/>
    <mergeCell ref="D26:E2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8:A23 A30 A25"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29 A17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A13 A21:A24" xr:uid="{67A21C94-90C0-4AFE-B6AC-F64AD77E4F2B}">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&amp;CPage &amp;P&amp;RCE-Expense-Disclosure-Workbook-2025</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B12:B13 B18:B25 B30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C31" sqref="C31"/>
    </sheetView>
  </sheetViews>
  <sheetFormatPr defaultColWidth="0" defaultRowHeight="12.5" zeroHeight="1" x14ac:dyDescent="0.25"/>
  <cols>
    <col min="1" max="1" width="35.81640625" customWidth="1"/>
    <col min="2" max="2" width="14.1796875" customWidth="1"/>
    <col min="3" max="3" width="71.453125" customWidth="1"/>
    <col min="4" max="4" width="50" customWidth="1"/>
    <col min="5" max="5" width="21.453125" customWidth="1"/>
    <col min="6" max="6" width="39.1796875" customWidth="1"/>
    <col min="7" max="10" width="9.1796875" hidden="1" customWidth="1"/>
    <col min="11" max="13" width="0" hidden="1" customWidth="1"/>
  </cols>
  <sheetData>
    <row r="1" spans="1:6" ht="26.25" customHeight="1" x14ac:dyDescent="0.25">
      <c r="A1" s="140" t="s">
        <v>111</v>
      </c>
      <c r="B1" s="140"/>
      <c r="C1" s="140"/>
      <c r="D1" s="140"/>
      <c r="E1" s="140"/>
    </row>
    <row r="2" spans="1:6" ht="21" customHeight="1" x14ac:dyDescent="0.25">
      <c r="A2" s="3" t="s">
        <v>112</v>
      </c>
      <c r="B2" s="138" t="str">
        <f>'Summary and sign-off'!B2:F2</f>
        <v>Ministry for Women</v>
      </c>
      <c r="C2" s="138"/>
      <c r="D2" s="138"/>
      <c r="E2" s="138"/>
    </row>
    <row r="3" spans="1:6" ht="31" x14ac:dyDescent="0.25">
      <c r="A3" s="3" t="s">
        <v>113</v>
      </c>
      <c r="B3" s="138" t="str">
        <f>'Summary and sign-off'!B3:F3</f>
        <v>Kellie Coombes</v>
      </c>
      <c r="C3" s="138"/>
      <c r="D3" s="138"/>
      <c r="E3" s="138"/>
    </row>
    <row r="4" spans="1:6" ht="21" customHeight="1" x14ac:dyDescent="0.25">
      <c r="A4" s="3" t="s">
        <v>114</v>
      </c>
      <c r="B4" s="138">
        <f>'Summary and sign-off'!B4:F4</f>
        <v>45474</v>
      </c>
      <c r="C4" s="138"/>
      <c r="D4" s="138"/>
      <c r="E4" s="138"/>
    </row>
    <row r="5" spans="1:6" ht="21" customHeight="1" x14ac:dyDescent="0.25">
      <c r="A5" s="3" t="s">
        <v>115</v>
      </c>
      <c r="B5" s="138">
        <f>'Summary and sign-off'!B5:F5</f>
        <v>45838</v>
      </c>
      <c r="C5" s="138"/>
      <c r="D5" s="138"/>
      <c r="E5" s="138"/>
    </row>
    <row r="6" spans="1:6" ht="21" customHeight="1" x14ac:dyDescent="0.25">
      <c r="A6" s="3" t="s">
        <v>116</v>
      </c>
      <c r="B6" s="133" t="s">
        <v>82</v>
      </c>
      <c r="C6" s="133"/>
      <c r="D6" s="133"/>
      <c r="E6" s="133"/>
    </row>
    <row r="7" spans="1:6" ht="21" customHeight="1" x14ac:dyDescent="0.25">
      <c r="A7" s="3" t="s">
        <v>56</v>
      </c>
      <c r="B7" s="133" t="s">
        <v>84</v>
      </c>
      <c r="C7" s="133"/>
      <c r="D7" s="133"/>
      <c r="E7" s="133"/>
    </row>
    <row r="8" spans="1:6" ht="35.25" customHeight="1" x14ac:dyDescent="0.35">
      <c r="A8" s="149" t="s">
        <v>172</v>
      </c>
      <c r="B8" s="149"/>
      <c r="C8" s="150"/>
      <c r="D8" s="150"/>
      <c r="E8" s="150"/>
      <c r="F8" s="27"/>
    </row>
    <row r="9" spans="1:6" ht="35.25" customHeight="1" x14ac:dyDescent="0.35">
      <c r="A9" s="147" t="s">
        <v>173</v>
      </c>
      <c r="B9" s="148"/>
      <c r="C9" s="148"/>
      <c r="D9" s="148"/>
      <c r="E9" s="148"/>
      <c r="F9" s="27"/>
    </row>
    <row r="10" spans="1:6" ht="27" customHeight="1" x14ac:dyDescent="0.25">
      <c r="A10" s="24" t="s">
        <v>174</v>
      </c>
      <c r="B10" s="24" t="s">
        <v>63</v>
      </c>
      <c r="C10" s="24" t="s">
        <v>175</v>
      </c>
      <c r="D10" s="24" t="s">
        <v>176</v>
      </c>
      <c r="E10" s="24" t="s">
        <v>124</v>
      </c>
      <c r="F10" s="20"/>
    </row>
    <row r="11" spans="1:6" s="2" customFormat="1" x14ac:dyDescent="0.25">
      <c r="A11" s="113" t="s">
        <v>177</v>
      </c>
      <c r="B11" s="110">
        <v>74.77</v>
      </c>
      <c r="C11" s="114" t="s">
        <v>178</v>
      </c>
      <c r="D11" s="114" t="s">
        <v>179</v>
      </c>
      <c r="E11" s="115" t="s">
        <v>180</v>
      </c>
    </row>
    <row r="12" spans="1:6" s="2" customFormat="1" ht="11.25" hidden="1" customHeight="1" x14ac:dyDescent="0.25">
      <c r="A12" s="95"/>
      <c r="B12" s="94"/>
      <c r="C12" s="96"/>
      <c r="D12" s="96"/>
      <c r="E12" s="97"/>
    </row>
    <row r="13" spans="1:6" ht="34.5" customHeight="1" x14ac:dyDescent="0.25">
      <c r="A13" s="52" t="s">
        <v>181</v>
      </c>
      <c r="B13" s="61">
        <f>SUM(B11:B12)</f>
        <v>74.77</v>
      </c>
      <c r="C13" s="69" t="str">
        <f>IF(SUBTOTAL(3,B11:B12)=SUBTOTAL(103,B11:B12),'Summary and sign-off'!$A$48,'Summary and sign-off'!$A$49)</f>
        <v>Check - there are no hidden rows with data</v>
      </c>
      <c r="D13" s="139" t="str">
        <f>IF('Summary and sign-off'!F58='Summary and sign-off'!F54,'Summary and sign-off'!A51,'Summary and sign-off'!A50)</f>
        <v>Check - each entry provides sufficient information</v>
      </c>
      <c r="E13" s="139"/>
      <c r="F13" s="2"/>
    </row>
    <row r="14" spans="1:6" ht="13" x14ac:dyDescent="0.3">
      <c r="A14" s="18"/>
      <c r="B14" s="17"/>
      <c r="C14" s="17"/>
      <c r="D14" s="17"/>
      <c r="E14" s="17"/>
    </row>
    <row r="15" spans="1:6" ht="13" x14ac:dyDescent="0.3">
      <c r="A15" s="18" t="s">
        <v>74</v>
      </c>
      <c r="B15" s="19"/>
      <c r="C15" s="17"/>
      <c r="D15" s="17"/>
      <c r="E15" s="17"/>
    </row>
    <row r="16" spans="1:6" ht="12.75" customHeight="1" x14ac:dyDescent="0.25">
      <c r="A16" s="20" t="s">
        <v>182</v>
      </c>
      <c r="B16" s="20"/>
      <c r="C16" s="20"/>
      <c r="D16" s="20"/>
      <c r="E16" s="20"/>
    </row>
    <row r="17" spans="1:6" x14ac:dyDescent="0.25">
      <c r="A17" s="20" t="s">
        <v>183</v>
      </c>
      <c r="B17" s="20"/>
      <c r="C17" s="28"/>
      <c r="D17" s="28"/>
      <c r="E17" s="28"/>
    </row>
    <row r="18" spans="1:6" ht="13" x14ac:dyDescent="0.3">
      <c r="A18" s="20" t="s">
        <v>80</v>
      </c>
      <c r="B18" s="19"/>
      <c r="C18" s="17"/>
      <c r="D18" s="17"/>
      <c r="E18" s="17"/>
      <c r="F18" s="17"/>
    </row>
    <row r="19" spans="1:6" x14ac:dyDescent="0.25">
      <c r="A19" s="20" t="s">
        <v>184</v>
      </c>
      <c r="B19" s="20"/>
      <c r="C19" s="28"/>
      <c r="D19" s="28"/>
      <c r="E19" s="28"/>
    </row>
    <row r="20" spans="1:6" ht="12.75" customHeight="1" x14ac:dyDescent="0.25">
      <c r="A20" s="20" t="s">
        <v>185</v>
      </c>
      <c r="B20" s="20"/>
      <c r="C20" s="22"/>
      <c r="D20" s="22"/>
      <c r="E20" s="22"/>
    </row>
    <row r="21" spans="1:6" x14ac:dyDescent="0.25">
      <c r="A21" s="17"/>
      <c r="B21" s="17"/>
      <c r="C21" s="17"/>
      <c r="D21" s="17"/>
      <c r="E21" s="17"/>
    </row>
    <row r="22" spans="1:6" x14ac:dyDescent="0.25"/>
    <row r="23" spans="1:6" x14ac:dyDescent="0.25"/>
    <row r="24" spans="1:6" x14ac:dyDescent="0.25"/>
    <row r="25" spans="1:6" x14ac:dyDescent="0.25"/>
    <row r="26" spans="1:6" x14ac:dyDescent="0.25"/>
    <row r="27" spans="1:6" x14ac:dyDescent="0.25"/>
    <row r="28" spans="1:6" x14ac:dyDescent="0.25"/>
    <row r="29" spans="1:6" x14ac:dyDescent="0.25"/>
    <row r="30" spans="1:6" x14ac:dyDescent="0.25"/>
    <row r="31" spans="1:6" x14ac:dyDescent="0.25"/>
    <row r="32" spans="1:6" x14ac:dyDescent="0.25"/>
    <row r="33" x14ac:dyDescent="0.25"/>
  </sheetData>
  <sheetProtection sheet="1" formatCells="0" insertRows="0" deleteRows="0"/>
  <mergeCells count="10">
    <mergeCell ref="D13:E13"/>
    <mergeCell ref="B6:E6"/>
    <mergeCell ref="B5:E5"/>
    <mergeCell ref="A1:E1"/>
    <mergeCell ref="A9:E9"/>
    <mergeCell ref="B2:E2"/>
    <mergeCell ref="B3:E3"/>
    <mergeCell ref="B4:E4"/>
    <mergeCell ref="A8:E8"/>
    <mergeCell ref="B7:E7"/>
  </mergeCells>
  <dataValidations count="2">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12"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2025&amp;RWorksheet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B11:B12</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42"/>
  <sheetViews>
    <sheetView zoomScaleNormal="100" workbookViewId="0">
      <selection activeCell="C39" sqref="C39"/>
    </sheetView>
  </sheetViews>
  <sheetFormatPr defaultColWidth="0" defaultRowHeight="12.5" zeroHeight="1" x14ac:dyDescent="0.25"/>
  <cols>
    <col min="1" max="1" width="35.81640625" customWidth="1"/>
    <col min="2" max="2" width="14.1796875" customWidth="1"/>
    <col min="3" max="3" width="71.453125" customWidth="1"/>
    <col min="4" max="4" width="50" customWidth="1"/>
    <col min="5" max="5" width="21.453125" customWidth="1"/>
    <col min="6" max="6" width="36.81640625" customWidth="1"/>
    <col min="7" max="10" width="9.1796875" hidden="1" customWidth="1"/>
    <col min="11" max="13" width="0" hidden="1" customWidth="1"/>
    <col min="14" max="16384" width="9.1796875" hidden="1"/>
  </cols>
  <sheetData>
    <row r="1" spans="1:6" ht="26.25" customHeight="1" x14ac:dyDescent="0.25">
      <c r="A1" s="140" t="s">
        <v>111</v>
      </c>
      <c r="B1" s="140"/>
      <c r="C1" s="140"/>
      <c r="D1" s="140"/>
      <c r="E1" s="140"/>
    </row>
    <row r="2" spans="1:6" ht="21" customHeight="1" x14ac:dyDescent="0.25">
      <c r="A2" s="3" t="s">
        <v>112</v>
      </c>
      <c r="B2" s="138" t="str">
        <f>'Summary and sign-off'!B2:F2</f>
        <v>Ministry for Women</v>
      </c>
      <c r="C2" s="138"/>
      <c r="D2" s="138"/>
      <c r="E2" s="138"/>
    </row>
    <row r="3" spans="1:6" ht="31" x14ac:dyDescent="0.25">
      <c r="A3" s="3" t="s">
        <v>186</v>
      </c>
      <c r="B3" s="138" t="str">
        <f>'Summary and sign-off'!B3:F3</f>
        <v>Kellie Coombes</v>
      </c>
      <c r="C3" s="138"/>
      <c r="D3" s="138"/>
      <c r="E3" s="138"/>
    </row>
    <row r="4" spans="1:6" ht="21" customHeight="1" x14ac:dyDescent="0.25">
      <c r="A4" s="3" t="s">
        <v>114</v>
      </c>
      <c r="B4" s="138">
        <f>'Summary and sign-off'!B4:F4</f>
        <v>45474</v>
      </c>
      <c r="C4" s="138"/>
      <c r="D4" s="138"/>
      <c r="E4" s="138"/>
    </row>
    <row r="5" spans="1:6" ht="21" customHeight="1" x14ac:dyDescent="0.25">
      <c r="A5" s="3" t="s">
        <v>115</v>
      </c>
      <c r="B5" s="138">
        <f>'Summary and sign-off'!B5:F5</f>
        <v>45838</v>
      </c>
      <c r="C5" s="138"/>
      <c r="D5" s="138"/>
      <c r="E5" s="138"/>
    </row>
    <row r="6" spans="1:6" ht="21" customHeight="1" x14ac:dyDescent="0.25">
      <c r="A6" s="3" t="s">
        <v>116</v>
      </c>
      <c r="B6" s="133" t="s">
        <v>82</v>
      </c>
      <c r="C6" s="133"/>
      <c r="D6" s="133"/>
      <c r="E6" s="133"/>
      <c r="F6" s="23"/>
    </row>
    <row r="7" spans="1:6" ht="21" customHeight="1" x14ac:dyDescent="0.25">
      <c r="A7" s="3" t="s">
        <v>56</v>
      </c>
      <c r="B7" s="133" t="s">
        <v>84</v>
      </c>
      <c r="C7" s="133"/>
      <c r="D7" s="133"/>
      <c r="E7" s="133"/>
      <c r="F7" s="23"/>
    </row>
    <row r="8" spans="1:6" ht="35.25" customHeight="1" x14ac:dyDescent="0.25">
      <c r="A8" s="143" t="s">
        <v>187</v>
      </c>
      <c r="B8" s="143"/>
      <c r="C8" s="150"/>
      <c r="D8" s="150"/>
      <c r="E8" s="150"/>
    </row>
    <row r="9" spans="1:6" ht="35.25" customHeight="1" x14ac:dyDescent="0.25">
      <c r="A9" s="151" t="s">
        <v>188</v>
      </c>
      <c r="B9" s="152"/>
      <c r="C9" s="152"/>
      <c r="D9" s="152"/>
      <c r="E9" s="152"/>
    </row>
    <row r="10" spans="1:6" ht="27" customHeight="1" x14ac:dyDescent="0.25">
      <c r="A10" s="24" t="s">
        <v>120</v>
      </c>
      <c r="B10" s="24" t="s">
        <v>63</v>
      </c>
      <c r="C10" s="24" t="s">
        <v>189</v>
      </c>
      <c r="D10" s="24" t="s">
        <v>190</v>
      </c>
      <c r="E10" s="24" t="s">
        <v>124</v>
      </c>
      <c r="F10" s="20"/>
    </row>
    <row r="11" spans="1:6" ht="27" customHeight="1" x14ac:dyDescent="0.25">
      <c r="A11" s="24"/>
      <c r="B11" s="24"/>
      <c r="C11" s="24"/>
      <c r="D11" s="24"/>
      <c r="E11" s="24"/>
      <c r="F11" s="20"/>
    </row>
    <row r="12" spans="1:6" ht="27" customHeight="1" x14ac:dyDescent="0.25">
      <c r="A12" s="24"/>
      <c r="B12" s="24"/>
      <c r="C12" s="24"/>
      <c r="D12" s="24"/>
      <c r="E12" s="24"/>
      <c r="F12" s="20"/>
    </row>
    <row r="13" spans="1:6" s="2" customFormat="1" hidden="1" x14ac:dyDescent="0.25">
      <c r="A13" s="95"/>
      <c r="B13" s="94"/>
      <c r="C13" s="96"/>
      <c r="D13" s="96"/>
      <c r="E13" s="97"/>
    </row>
    <row r="14" spans="1:6" s="2" customFormat="1" x14ac:dyDescent="0.25">
      <c r="A14" s="123" t="s">
        <v>191</v>
      </c>
      <c r="B14" s="110">
        <v>600</v>
      </c>
      <c r="C14" s="114" t="s">
        <v>192</v>
      </c>
      <c r="D14" s="114" t="s">
        <v>193</v>
      </c>
      <c r="E14" s="115" t="s">
        <v>163</v>
      </c>
    </row>
    <row r="15" spans="1:6" s="2" customFormat="1" x14ac:dyDescent="0.25">
      <c r="A15" s="123" t="s">
        <v>194</v>
      </c>
      <c r="B15" s="110">
        <f>9149.14</f>
        <v>9149.14</v>
      </c>
      <c r="C15" s="114" t="s">
        <v>195</v>
      </c>
      <c r="D15" s="114" t="s">
        <v>193</v>
      </c>
      <c r="E15" s="115" t="s">
        <v>147</v>
      </c>
    </row>
    <row r="16" spans="1:6" s="2" customFormat="1" x14ac:dyDescent="0.25">
      <c r="A16" s="123">
        <v>45724</v>
      </c>
      <c r="B16" s="110">
        <v>60.87</v>
      </c>
      <c r="C16" s="114" t="s">
        <v>196</v>
      </c>
      <c r="D16" s="114" t="s">
        <v>197</v>
      </c>
      <c r="E16" s="115" t="s">
        <v>163</v>
      </c>
    </row>
    <row r="17" spans="1:6" s="2" customFormat="1" x14ac:dyDescent="0.25">
      <c r="A17" s="123" t="s">
        <v>198</v>
      </c>
      <c r="B17" s="131">
        <v>593.36</v>
      </c>
      <c r="C17" s="115" t="s">
        <v>199</v>
      </c>
      <c r="D17" s="114" t="s">
        <v>200</v>
      </c>
      <c r="E17" s="115" t="s">
        <v>163</v>
      </c>
    </row>
    <row r="18" spans="1:6" s="2" customFormat="1" x14ac:dyDescent="0.25">
      <c r="A18" s="123" t="s">
        <v>198</v>
      </c>
      <c r="B18" s="110">
        <v>500</v>
      </c>
      <c r="C18" s="114" t="s">
        <v>201</v>
      </c>
      <c r="D18" s="114" t="s">
        <v>202</v>
      </c>
      <c r="E18" s="115" t="s">
        <v>163</v>
      </c>
    </row>
    <row r="19" spans="1:6" s="2" customFormat="1" hidden="1" x14ac:dyDescent="0.25">
      <c r="A19" s="95"/>
      <c r="B19" s="94"/>
      <c r="C19" s="96"/>
      <c r="D19" s="96"/>
      <c r="E19" s="97"/>
    </row>
    <row r="20" spans="1:6" ht="34.5" customHeight="1" x14ac:dyDescent="0.25">
      <c r="A20" s="52" t="s">
        <v>203</v>
      </c>
      <c r="B20" s="61">
        <f>SUM(B13:B19)</f>
        <v>10903.37</v>
      </c>
      <c r="C20" s="69" t="str">
        <f>IF(SUBTOTAL(3,B13:B19)=SUBTOTAL(103,B13:B19),'Summary and sign-off'!$A$48,'Summary and sign-off'!$A$49)</f>
        <v>Check - there are no hidden rows with data</v>
      </c>
      <c r="D20" s="139" t="str">
        <f>IF('Summary and sign-off'!F59='Summary and sign-off'!F54,'Summary and sign-off'!A51,'Summary and sign-off'!A50)</f>
        <v>Check - each entry provides sufficient information</v>
      </c>
      <c r="E20" s="139"/>
    </row>
    <row r="21" spans="1:6" ht="14.15" customHeight="1" x14ac:dyDescent="0.25">
      <c r="B21" s="17"/>
      <c r="C21" s="17"/>
      <c r="D21" s="17"/>
      <c r="E21" s="17"/>
    </row>
    <row r="22" spans="1:6" ht="13" x14ac:dyDescent="0.3">
      <c r="A22" s="18" t="s">
        <v>204</v>
      </c>
      <c r="B22" s="17"/>
      <c r="C22" s="17"/>
      <c r="D22" s="17"/>
      <c r="E22" s="17"/>
    </row>
    <row r="23" spans="1:6" ht="12.65" customHeight="1" x14ac:dyDescent="0.25">
      <c r="A23" s="20" t="s">
        <v>166</v>
      </c>
      <c r="B23" s="17"/>
      <c r="C23" s="17"/>
      <c r="D23" s="17"/>
      <c r="E23" s="17"/>
    </row>
    <row r="24" spans="1:6" ht="13" x14ac:dyDescent="0.3">
      <c r="A24" s="20" t="s">
        <v>80</v>
      </c>
      <c r="B24" s="19"/>
      <c r="C24" s="17"/>
      <c r="D24" s="17"/>
      <c r="E24" s="17"/>
      <c r="F24" s="17"/>
    </row>
    <row r="25" spans="1:6" x14ac:dyDescent="0.25">
      <c r="A25" s="20" t="s">
        <v>184</v>
      </c>
      <c r="C25" s="17"/>
      <c r="D25" s="17"/>
      <c r="E25" s="17"/>
      <c r="F25" s="17"/>
    </row>
    <row r="26" spans="1:6" ht="12.75" customHeight="1" x14ac:dyDescent="0.25">
      <c r="A26" s="20" t="s">
        <v>185</v>
      </c>
      <c r="B26" s="25"/>
      <c r="C26" s="22"/>
      <c r="D26" s="22"/>
      <c r="E26" s="22"/>
      <c r="F26" s="22"/>
    </row>
    <row r="27" spans="1:6" x14ac:dyDescent="0.25">
      <c r="B27" s="26"/>
      <c r="C27" s="17"/>
      <c r="D27" s="17"/>
      <c r="E27" s="17"/>
    </row>
    <row r="28" spans="1:6" hidden="1" x14ac:dyDescent="0.25">
      <c r="A28" s="17"/>
      <c r="B28" s="17"/>
      <c r="C28" s="17"/>
      <c r="D28" s="17"/>
    </row>
    <row r="29" spans="1:6" ht="12.75" hidden="1" customHeight="1" x14ac:dyDescent="0.25"/>
    <row r="30" spans="1:6" hidden="1" x14ac:dyDescent="0.25">
      <c r="A30" s="17"/>
      <c r="B30" s="17"/>
      <c r="C30" s="17"/>
      <c r="D30" s="17"/>
      <c r="E30" s="17"/>
    </row>
    <row r="31" spans="1:6" hidden="1" x14ac:dyDescent="0.25">
      <c r="A31" s="17"/>
      <c r="B31" s="17"/>
      <c r="C31" s="17"/>
      <c r="D31" s="17"/>
      <c r="E31" s="17"/>
    </row>
    <row r="32" spans="1:6" hidden="1" x14ac:dyDescent="0.25">
      <c r="A32" s="17"/>
      <c r="B32" s="17"/>
      <c r="C32" s="17"/>
      <c r="D32" s="17"/>
      <c r="E32" s="17"/>
    </row>
    <row r="33" spans="1:5" hidden="1" x14ac:dyDescent="0.25">
      <c r="A33" s="17"/>
      <c r="B33" s="17"/>
      <c r="C33" s="17"/>
      <c r="D33" s="17"/>
      <c r="E33" s="17"/>
    </row>
    <row r="34" spans="1:5" hidden="1" x14ac:dyDescent="0.25">
      <c r="A34" s="17"/>
      <c r="B34" s="17"/>
      <c r="C34" s="17"/>
      <c r="D34" s="17"/>
      <c r="E34" s="17"/>
    </row>
    <row r="35" spans="1:5" x14ac:dyDescent="0.25"/>
    <row r="36" spans="1:5" x14ac:dyDescent="0.25"/>
    <row r="37" spans="1:5" x14ac:dyDescent="0.25"/>
    <row r="38" spans="1:5" x14ac:dyDescent="0.25"/>
    <row r="39" spans="1:5" x14ac:dyDescent="0.25"/>
    <row r="40" spans="1:5" x14ac:dyDescent="0.25"/>
    <row r="41" spans="1:5" x14ac:dyDescent="0.25"/>
    <row r="42" spans="1:5" x14ac:dyDescent="0.25"/>
  </sheetData>
  <sheetProtection sheet="1" formatCells="0" insertRows="0" deleteRows="0"/>
  <mergeCells count="10">
    <mergeCell ref="D20:E20"/>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3 A19"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A12"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15 A16 A17 A18"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fitToHeight="0" orientation="landscape" r:id="rId1"/>
  <headerFooter alignWithMargins="0">
    <oddFooter>&amp;LCE Expense Disclosure Workbook 2025&amp;RWorksheet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B13:B19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G24" sqref="G24"/>
    </sheetView>
  </sheetViews>
  <sheetFormatPr defaultColWidth="0" defaultRowHeight="12.5" zeroHeight="1" x14ac:dyDescent="0.25"/>
  <cols>
    <col min="1" max="1" width="35.81640625" customWidth="1"/>
    <col min="2" max="2" width="46.81640625" customWidth="1"/>
    <col min="3" max="3" width="22.1796875" customWidth="1"/>
    <col min="4" max="4" width="25.453125" customWidth="1"/>
    <col min="5" max="6" width="35.81640625" customWidth="1"/>
    <col min="7" max="7" width="38" customWidth="1"/>
    <col min="8" max="10" width="9.1796875" hidden="1" customWidth="1"/>
    <col min="11" max="15" width="0" hidden="1" customWidth="1"/>
  </cols>
  <sheetData>
    <row r="1" spans="1:6" ht="26.25" customHeight="1" x14ac:dyDescent="0.25">
      <c r="A1" s="140" t="s">
        <v>205</v>
      </c>
      <c r="B1" s="140"/>
      <c r="C1" s="140"/>
      <c r="D1" s="140"/>
      <c r="E1" s="140"/>
      <c r="F1" s="140"/>
    </row>
    <row r="2" spans="1:6" ht="21" customHeight="1" x14ac:dyDescent="0.25">
      <c r="A2" s="3" t="s">
        <v>112</v>
      </c>
      <c r="B2" s="138" t="str">
        <f>'Summary and sign-off'!B2:F2</f>
        <v>Ministry for Women</v>
      </c>
      <c r="C2" s="138"/>
      <c r="D2" s="138"/>
      <c r="E2" s="138"/>
      <c r="F2" s="138"/>
    </row>
    <row r="3" spans="1:6" ht="31" x14ac:dyDescent="0.25">
      <c r="A3" s="3" t="s">
        <v>113</v>
      </c>
      <c r="B3" s="138" t="str">
        <f>'Summary and sign-off'!B3:F3</f>
        <v>Kellie Coombes</v>
      </c>
      <c r="C3" s="138"/>
      <c r="D3" s="138"/>
      <c r="E3" s="138"/>
      <c r="F3" s="138"/>
    </row>
    <row r="4" spans="1:6" ht="21" customHeight="1" x14ac:dyDescent="0.25">
      <c r="A4" s="3" t="s">
        <v>114</v>
      </c>
      <c r="B4" s="138">
        <f>'Summary and sign-off'!B4:F4</f>
        <v>45474</v>
      </c>
      <c r="C4" s="138"/>
      <c r="D4" s="138"/>
      <c r="E4" s="138"/>
      <c r="F4" s="138"/>
    </row>
    <row r="5" spans="1:6" ht="21" customHeight="1" x14ac:dyDescent="0.25">
      <c r="A5" s="3" t="s">
        <v>115</v>
      </c>
      <c r="B5" s="138">
        <f>'Summary and sign-off'!B5:F5</f>
        <v>45838</v>
      </c>
      <c r="C5" s="138"/>
      <c r="D5" s="138"/>
      <c r="E5" s="138"/>
      <c r="F5" s="138"/>
    </row>
    <row r="6" spans="1:6" ht="21" customHeight="1" x14ac:dyDescent="0.25">
      <c r="A6" s="3" t="s">
        <v>206</v>
      </c>
      <c r="B6" s="133" t="s">
        <v>82</v>
      </c>
      <c r="C6" s="133"/>
      <c r="D6" s="133"/>
      <c r="E6" s="133"/>
      <c r="F6" s="133"/>
    </row>
    <row r="7" spans="1:6" ht="21" customHeight="1" x14ac:dyDescent="0.25">
      <c r="A7" s="3" t="s">
        <v>56</v>
      </c>
      <c r="B7" s="133" t="s">
        <v>84</v>
      </c>
      <c r="C7" s="133"/>
      <c r="D7" s="133"/>
      <c r="E7" s="133"/>
      <c r="F7" s="133"/>
    </row>
    <row r="8" spans="1:6" ht="36" customHeight="1" x14ac:dyDescent="0.25">
      <c r="A8" s="143" t="s">
        <v>207</v>
      </c>
      <c r="B8" s="143"/>
      <c r="C8" s="143"/>
      <c r="D8" s="143"/>
      <c r="E8" s="143"/>
      <c r="F8" s="143"/>
    </row>
    <row r="9" spans="1:6" ht="36" customHeight="1" x14ac:dyDescent="0.25">
      <c r="A9" s="151" t="s">
        <v>208</v>
      </c>
      <c r="B9" s="152"/>
      <c r="C9" s="152"/>
      <c r="D9" s="152"/>
      <c r="E9" s="152"/>
      <c r="F9" s="152"/>
    </row>
    <row r="10" spans="1:6" ht="39" customHeight="1" x14ac:dyDescent="0.25">
      <c r="A10" s="24" t="s">
        <v>120</v>
      </c>
      <c r="B10" s="104" t="s">
        <v>209</v>
      </c>
      <c r="C10" s="104" t="s">
        <v>210</v>
      </c>
      <c r="D10" s="104" t="s">
        <v>211</v>
      </c>
      <c r="E10" s="104" t="s">
        <v>212</v>
      </c>
      <c r="F10" s="104" t="s">
        <v>213</v>
      </c>
    </row>
    <row r="11" spans="1:6" s="2" customFormat="1" ht="29" x14ac:dyDescent="0.35">
      <c r="A11" s="125"/>
      <c r="B11" s="126" t="s">
        <v>214</v>
      </c>
      <c r="C11" s="127"/>
      <c r="D11" s="128"/>
      <c r="E11" s="129"/>
      <c r="F11" s="128"/>
    </row>
    <row r="12" spans="1:6" s="2" customFormat="1" ht="14.5" x14ac:dyDescent="0.35">
      <c r="A12" s="125"/>
      <c r="B12" s="129"/>
      <c r="C12" s="127"/>
      <c r="D12" s="128"/>
      <c r="E12" s="130"/>
      <c r="F12" s="128"/>
    </row>
    <row r="13" spans="1:6" s="2" customFormat="1" ht="14.5" x14ac:dyDescent="0.35">
      <c r="A13" s="125"/>
      <c r="B13" s="129"/>
      <c r="C13" s="127"/>
      <c r="D13" s="128"/>
      <c r="E13" s="129"/>
      <c r="F13" s="128"/>
    </row>
    <row r="14" spans="1:6" s="2" customFormat="1" ht="14.5" x14ac:dyDescent="0.35">
      <c r="A14" s="125"/>
      <c r="B14" s="129"/>
      <c r="C14" s="127"/>
      <c r="D14" s="128"/>
      <c r="E14" s="129"/>
      <c r="F14" s="128"/>
    </row>
    <row r="15" spans="1:6" s="2" customFormat="1" ht="14.5" x14ac:dyDescent="0.35">
      <c r="A15" s="125"/>
      <c r="B15" s="129"/>
      <c r="C15" s="127"/>
      <c r="D15" s="128"/>
      <c r="E15" s="129"/>
      <c r="F15" s="128"/>
    </row>
    <row r="16" spans="1:6" s="2" customFormat="1" ht="14.5" x14ac:dyDescent="0.35">
      <c r="A16" s="125"/>
      <c r="B16" s="129"/>
      <c r="C16" s="127"/>
      <c r="D16" s="128"/>
      <c r="E16" s="129"/>
      <c r="F16" s="128"/>
    </row>
    <row r="17" spans="1:7" s="2" customFormat="1" ht="14.5" x14ac:dyDescent="0.35">
      <c r="A17" s="125"/>
      <c r="B17" s="129"/>
      <c r="C17" s="127"/>
      <c r="D17" s="128"/>
      <c r="E17" s="129"/>
      <c r="F17" s="128"/>
    </row>
    <row r="18" spans="1:7" s="2" customFormat="1" ht="14.5" x14ac:dyDescent="0.35">
      <c r="A18" s="125"/>
      <c r="B18" s="129"/>
      <c r="C18" s="127"/>
      <c r="D18" s="128"/>
      <c r="E18" s="129"/>
      <c r="F18" s="128"/>
    </row>
    <row r="19" spans="1:7" s="2" customFormat="1" ht="14.5" x14ac:dyDescent="0.35">
      <c r="A19" s="125"/>
      <c r="B19" s="129"/>
      <c r="C19" s="127"/>
      <c r="D19" s="128"/>
      <c r="E19" s="129"/>
      <c r="F19" s="128"/>
    </row>
    <row r="20" spans="1:7" s="2" customFormat="1" ht="14.5" x14ac:dyDescent="0.35">
      <c r="A20" s="125"/>
      <c r="B20" s="129"/>
      <c r="C20" s="127"/>
      <c r="D20" s="128"/>
      <c r="E20" s="129"/>
      <c r="F20" s="128"/>
    </row>
    <row r="21" spans="1:7" s="2" customFormat="1" hidden="1" x14ac:dyDescent="0.25">
      <c r="A21" s="93"/>
      <c r="B21" s="96"/>
      <c r="C21" s="98"/>
      <c r="D21" s="96"/>
      <c r="E21" s="99"/>
      <c r="F21" s="97"/>
    </row>
    <row r="22" spans="1:7" ht="34.5" customHeight="1" x14ac:dyDescent="0.25">
      <c r="A22" s="105" t="s">
        <v>215</v>
      </c>
      <c r="B22" s="106" t="s">
        <v>216</v>
      </c>
      <c r="C22" s="107">
        <f>C23+C24</f>
        <v>0</v>
      </c>
      <c r="D22" s="108" t="str">
        <f>IF(SUBTOTAL(3,C11:C21)=SUBTOTAL(103,C11:C21),'Summary and sign-off'!$A$48,'Summary and sign-off'!$A$49)</f>
        <v>Check - there are no hidden rows with data</v>
      </c>
      <c r="E22" s="139" t="str">
        <f>IF('Summary and sign-off'!F60='Summary and sign-off'!F54,'Summary and sign-off'!A52,'Summary and sign-off'!A50)</f>
        <v>Not all lines have an entry for "Description", "Was the gift accepted?" and "Estimated value in NZ$"</v>
      </c>
      <c r="F22" s="139"/>
      <c r="G22" s="2"/>
    </row>
    <row r="23" spans="1:7" ht="25.5" customHeight="1" x14ac:dyDescent="0.35">
      <c r="A23" s="53"/>
      <c r="B23" s="54" t="s">
        <v>98</v>
      </c>
      <c r="C23" s="55">
        <f>COUNTIF(C11:C21,'Summary and sign-off'!A45)</f>
        <v>0</v>
      </c>
      <c r="D23" s="14"/>
      <c r="E23" s="15"/>
      <c r="F23" s="16"/>
    </row>
    <row r="24" spans="1:7" ht="25.5" customHeight="1" x14ac:dyDescent="0.35">
      <c r="A24" s="53"/>
      <c r="B24" s="54" t="s">
        <v>99</v>
      </c>
      <c r="C24" s="55">
        <f>COUNTIF(C11:C21,'Summary and sign-off'!A46)</f>
        <v>0</v>
      </c>
      <c r="D24" s="14"/>
      <c r="E24" s="15"/>
      <c r="F24" s="16"/>
    </row>
    <row r="25" spans="1:7" ht="13" x14ac:dyDescent="0.3">
      <c r="A25" s="17"/>
      <c r="B25" s="18"/>
      <c r="C25" s="17"/>
      <c r="D25" s="19"/>
      <c r="E25" s="19"/>
      <c r="F25" s="17"/>
    </row>
    <row r="26" spans="1:7" ht="13" x14ac:dyDescent="0.3">
      <c r="A26" s="18" t="s">
        <v>204</v>
      </c>
      <c r="B26" s="18"/>
      <c r="C26" s="18"/>
      <c r="D26" s="18"/>
      <c r="E26" s="18"/>
      <c r="F26" s="18"/>
    </row>
    <row r="27" spans="1:7" ht="12.65" customHeight="1" x14ac:dyDescent="0.25">
      <c r="A27" s="20" t="s">
        <v>166</v>
      </c>
      <c r="B27" s="17"/>
      <c r="C27" s="17"/>
      <c r="D27" s="17"/>
      <c r="E27" s="17"/>
    </row>
    <row r="28" spans="1:7" ht="13" x14ac:dyDescent="0.3">
      <c r="A28" s="20" t="s">
        <v>80</v>
      </c>
      <c r="B28" s="19"/>
      <c r="C28" s="17"/>
      <c r="D28" s="17"/>
      <c r="E28" s="17"/>
      <c r="F28" s="17"/>
    </row>
    <row r="29" spans="1:7" ht="13" x14ac:dyDescent="0.3">
      <c r="A29" s="20" t="s">
        <v>217</v>
      </c>
      <c r="B29" s="21"/>
      <c r="C29" s="21"/>
      <c r="D29" s="21"/>
      <c r="E29" s="21"/>
      <c r="F29" s="21"/>
    </row>
    <row r="30" spans="1:7" ht="12.75" customHeight="1" x14ac:dyDescent="0.25">
      <c r="A30" s="20" t="s">
        <v>218</v>
      </c>
      <c r="B30" s="17"/>
      <c r="C30" s="17"/>
      <c r="D30" s="17"/>
      <c r="E30" s="17"/>
      <c r="F30" s="17"/>
    </row>
    <row r="31" spans="1:7" ht="13" customHeight="1" x14ac:dyDescent="0.25">
      <c r="A31" s="20" t="s">
        <v>219</v>
      </c>
      <c r="B31" s="17"/>
      <c r="C31" s="17"/>
      <c r="D31" s="17"/>
      <c r="E31" s="17"/>
      <c r="F31" s="17"/>
    </row>
    <row r="32" spans="1:7" x14ac:dyDescent="0.25">
      <c r="A32" s="20" t="s">
        <v>220</v>
      </c>
      <c r="C32" s="17"/>
      <c r="D32" s="17"/>
      <c r="E32" s="17"/>
      <c r="F32" s="17"/>
    </row>
    <row r="33" spans="1:6" ht="12.75" customHeight="1" x14ac:dyDescent="0.25">
      <c r="A33" s="20" t="s">
        <v>185</v>
      </c>
      <c r="B33" s="20"/>
      <c r="C33" s="22"/>
      <c r="D33" s="22"/>
      <c r="E33" s="22"/>
      <c r="F33" s="22"/>
    </row>
    <row r="34" spans="1:6" ht="12.75" customHeight="1" x14ac:dyDescent="0.25">
      <c r="A34" s="20"/>
      <c r="B34" s="20"/>
      <c r="C34" s="22"/>
      <c r="D34" s="22"/>
      <c r="E34" s="22"/>
      <c r="F34" s="22"/>
    </row>
    <row r="35" spans="1:6" ht="12.75" hidden="1" customHeight="1" x14ac:dyDescent="0.25">
      <c r="A35" s="20"/>
      <c r="B35" s="20"/>
      <c r="C35" s="22"/>
      <c r="D35" s="22"/>
      <c r="E35" s="22"/>
      <c r="F35" s="22"/>
    </row>
    <row r="38" spans="1:6" ht="13" hidden="1" x14ac:dyDescent="0.3">
      <c r="A38" s="18"/>
      <c r="B38" s="18"/>
      <c r="C38" s="18"/>
      <c r="D38" s="18"/>
      <c r="E38" s="18"/>
      <c r="F38" s="18"/>
    </row>
    <row r="39" spans="1:6" ht="13" hidden="1" x14ac:dyDescent="0.3">
      <c r="A39" s="18"/>
      <c r="B39" s="18"/>
      <c r="C39" s="18"/>
      <c r="D39" s="18"/>
      <c r="E39" s="18"/>
      <c r="F39" s="18"/>
    </row>
    <row r="40" spans="1:6" ht="13" hidden="1" x14ac:dyDescent="0.3">
      <c r="A40" s="18"/>
      <c r="B40" s="18"/>
      <c r="C40" s="18"/>
      <c r="D40" s="18"/>
      <c r="E40" s="18"/>
      <c r="F40" s="18"/>
    </row>
    <row r="41" spans="1:6" ht="13" hidden="1" x14ac:dyDescent="0.3">
      <c r="A41" s="18"/>
      <c r="B41" s="18"/>
      <c r="C41" s="18"/>
      <c r="D41" s="18"/>
      <c r="E41" s="18"/>
      <c r="F41" s="18"/>
    </row>
    <row r="42" spans="1:6" ht="13" hidden="1" x14ac:dyDescent="0.3">
      <c r="A42" s="18"/>
      <c r="B42" s="18"/>
      <c r="C42" s="18"/>
      <c r="D42" s="18"/>
      <c r="E42" s="18"/>
      <c r="F42" s="18"/>
    </row>
    <row r="43" spans="1:6" x14ac:dyDescent="0.25"/>
    <row r="44" spans="1:6" x14ac:dyDescent="0.25"/>
    <row r="45" spans="1:6" x14ac:dyDescent="0.25"/>
  </sheetData>
  <sheetProtection sheet="1" formatCells="0" insertRows="0" deleteRows="0"/>
  <dataConsolidate/>
  <mergeCells count="10">
    <mergeCell ref="E22:F22"/>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1"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2025&amp;RWorksheet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C11:C21</xm:sqref>
        </x14:dataValidation>
        <x14:dataValidation type="list" errorStyle="information" operator="greaterThan" allowBlank="1" showInputMessage="1" prompt="Provide specific $ value if possible" xr:uid="{00000000-0002-0000-0500-000003000000}">
          <x14:formula1>
            <xm:f>'Summary and sign-off'!$A$39:$A$44</xm:f>
          </x14:formula1>
          <xm:sqref>E11:E21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CD33AAA50C4244F8694C82420477F80" ma:contentTypeVersion="10" ma:contentTypeDescription="Create a new document." ma:contentTypeScope="" ma:versionID="9703d516387ea8bd9b11041eb30e7659">
  <xsd:schema xmlns:xsd="http://www.w3.org/2001/XMLSchema" xmlns:xs="http://www.w3.org/2001/XMLSchema" xmlns:p="http://schemas.microsoft.com/office/2006/metadata/properties" xmlns:ns2="7f3a0707-a8d4-408f-9034-7edb353f1d38" targetNamespace="http://schemas.microsoft.com/office/2006/metadata/properties" ma:root="true" ma:fieldsID="dc2083471ec706b5372aae79eaa2c9ee" ns2:_="">
    <xsd:import namespace="7f3a0707-a8d4-408f-9034-7edb353f1d3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f3a0707-a8d4-408f-9034-7edb353f1d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cf6c336-e238-4cce-837e-6e3876c30280"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f3a0707-a8d4-408f-9034-7edb353f1d3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9C4110A2-B9A7-4968-BFEB-035448E8A9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f3a0707-a8d4-408f-9034-7edb353f1d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schemas.microsoft.com/office/2006/documentManagement/types"/>
    <ds:schemaRef ds:uri="http://purl.org/dc/elements/1.1/"/>
    <ds:schemaRef ds:uri="http://purl.org/dc/terms/"/>
    <ds:schemaRef ds:uri="http://schemas.microsoft.com/office/2006/metadata/properties"/>
    <ds:schemaRef ds:uri="http://purl.org/dc/dcmitype/"/>
    <ds:schemaRef ds:uri="http://schemas.openxmlformats.org/package/2006/metadata/core-properties"/>
    <ds:schemaRef ds:uri="7f3a0707-a8d4-408f-9034-7edb353f1d38"/>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Alex Feinson</cp:lastModifiedBy>
  <cp:revision/>
  <dcterms:created xsi:type="dcterms:W3CDTF">2010-10-17T20:59:02Z</dcterms:created>
  <dcterms:modified xsi:type="dcterms:W3CDTF">2025-07-30T01:45:18Z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0x010100CCD33AAA50C4244F8694C82420477F80</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a8a4f21a-863d-4623-8308-1d8e1a69ec25</vt:lpwstr>
  </property>
  <property fmtid="{D5CDD505-2E9C-101B-9397-08002B2CF9AE}" pid="10" name="SharedWithUsers">
    <vt:lpwstr>87;#Ken Smart;#157;#Nehalkumar patel</vt:lpwstr>
  </property>
  <property fmtid="{D5CDD505-2E9C-101B-9397-08002B2CF9AE}" pid="11" name="MediaServiceImageTags">
    <vt:lpwstr/>
  </property>
</Properties>
</file>